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Cloud\__Riaditel\_Nákup_tovaru_investície\_Kanalizácia\"/>
    </mc:Choice>
  </mc:AlternateContent>
  <bookViews>
    <workbookView xWindow="0" yWindow="0" windowWidth="20490" windowHeight="7350"/>
  </bookViews>
  <sheets>
    <sheet name="20-085 - Oprava kanalizác..." sheetId="2" r:id="rId1"/>
  </sheets>
  <definedNames>
    <definedName name="_xlnm._FilterDatabase" localSheetId="0" hidden="1">'20-085 - Oprava kanalizác...'!$C$121:$K$208</definedName>
    <definedName name="_xlnm.Print_Titles" localSheetId="0">'20-085 - Oprava kanalizác...'!$121:$121</definedName>
    <definedName name="_xlnm.Print_Area" localSheetId="0">'20-085 - Oprava kanalizác...'!$C$4:$J$76,'20-085 - Oprava kanalizác...'!$C$82:$J$105,'20-085 - Oprava kanalizác...'!$C$111:$J$208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J33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T188" i="2"/>
  <c r="R189" i="2"/>
  <c r="R188" i="2" s="1"/>
  <c r="P189" i="2"/>
  <c r="P188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T150" i="2"/>
  <c r="R151" i="2"/>
  <c r="R150" i="2" s="1"/>
  <c r="P151" i="2"/>
  <c r="P150" i="2"/>
  <c r="BI148" i="2"/>
  <c r="BH148" i="2"/>
  <c r="BG148" i="2"/>
  <c r="BE148" i="2"/>
  <c r="T148" i="2"/>
  <c r="T147" i="2" s="1"/>
  <c r="R148" i="2"/>
  <c r="R147" i="2"/>
  <c r="P148" i="2"/>
  <c r="P147" i="2" s="1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9" i="2"/>
  <c r="F116" i="2"/>
  <c r="E114" i="2"/>
  <c r="F87" i="2"/>
  <c r="E85" i="2"/>
  <c r="J119" i="2"/>
  <c r="J118" i="2"/>
  <c r="F118" i="2"/>
  <c r="J87" i="2"/>
  <c r="J208" i="2"/>
  <c r="BK207" i="2"/>
  <c r="J207" i="2"/>
  <c r="BK205" i="2"/>
  <c r="BK204" i="2"/>
  <c r="J203" i="2"/>
  <c r="BK202" i="2"/>
  <c r="J202" i="2"/>
  <c r="BK201" i="2"/>
  <c r="J201" i="2"/>
  <c r="BK200" i="2"/>
  <c r="J200" i="2"/>
  <c r="BK199" i="2"/>
  <c r="J199" i="2"/>
  <c r="BK198" i="2"/>
  <c r="J198" i="2"/>
  <c r="BK197" i="2"/>
  <c r="J197" i="2"/>
  <c r="BK196" i="2"/>
  <c r="J196" i="2"/>
  <c r="J195" i="2"/>
  <c r="J194" i="2"/>
  <c r="BK193" i="2"/>
  <c r="J193" i="2"/>
  <c r="BK192" i="2"/>
  <c r="J191" i="2"/>
  <c r="BK189" i="2"/>
  <c r="J186" i="2"/>
  <c r="J185" i="2"/>
  <c r="BK184" i="2"/>
  <c r="J183" i="2"/>
  <c r="BK182" i="2"/>
  <c r="BK181" i="2"/>
  <c r="BK180" i="2"/>
  <c r="J179" i="2"/>
  <c r="BK177" i="2"/>
  <c r="BK176" i="2"/>
  <c r="J175" i="2"/>
  <c r="J174" i="2"/>
  <c r="BK173" i="2"/>
  <c r="J172" i="2"/>
  <c r="BK171" i="2"/>
  <c r="BK170" i="2"/>
  <c r="BK169" i="2"/>
  <c r="BK168" i="2"/>
  <c r="J167" i="2"/>
  <c r="J166" i="2"/>
  <c r="J165" i="2"/>
  <c r="BK164" i="2"/>
  <c r="J163" i="2"/>
  <c r="BK162" i="2"/>
  <c r="BK161" i="2"/>
  <c r="BK160" i="2"/>
  <c r="BK159" i="2"/>
  <c r="BK158" i="2"/>
  <c r="BK156" i="2"/>
  <c r="J154" i="2"/>
  <c r="J153" i="2"/>
  <c r="J151" i="2"/>
  <c r="BK148" i="2"/>
  <c r="J145" i="2"/>
  <c r="BK143" i="2"/>
  <c r="J141" i="2"/>
  <c r="BK138" i="2"/>
  <c r="J136" i="2"/>
  <c r="J130" i="2"/>
  <c r="BK127" i="2"/>
  <c r="BK126" i="2"/>
  <c r="J125" i="2"/>
  <c r="BK145" i="2"/>
  <c r="J143" i="2"/>
  <c r="BK141" i="2"/>
  <c r="J140" i="2"/>
  <c r="J139" i="2"/>
  <c r="J132" i="2"/>
  <c r="BK130" i="2"/>
  <c r="BK128" i="2"/>
  <c r="J127" i="2"/>
  <c r="J126" i="2"/>
  <c r="BK125" i="2"/>
  <c r="BK208" i="2"/>
  <c r="J205" i="2"/>
  <c r="J204" i="2"/>
  <c r="BK203" i="2"/>
  <c r="BK195" i="2"/>
  <c r="BK194" i="2"/>
  <c r="J192" i="2"/>
  <c r="BK191" i="2"/>
  <c r="J189" i="2"/>
  <c r="BK186" i="2"/>
  <c r="BK185" i="2"/>
  <c r="J184" i="2"/>
  <c r="BK183" i="2"/>
  <c r="J182" i="2"/>
  <c r="J181" i="2"/>
  <c r="J180" i="2"/>
  <c r="BK179" i="2"/>
  <c r="J177" i="2"/>
  <c r="J176" i="2"/>
  <c r="BK175" i="2"/>
  <c r="BK174" i="2"/>
  <c r="J173" i="2"/>
  <c r="BK172" i="2"/>
  <c r="J171" i="2"/>
  <c r="J170" i="2"/>
  <c r="J169" i="2"/>
  <c r="J168" i="2"/>
  <c r="BK167" i="2"/>
  <c r="BK166" i="2"/>
  <c r="BK165" i="2"/>
  <c r="J164" i="2"/>
  <c r="BK163" i="2"/>
  <c r="J162" i="2"/>
  <c r="J161" i="2"/>
  <c r="J160" i="2"/>
  <c r="J159" i="2"/>
  <c r="J158" i="2"/>
  <c r="J156" i="2"/>
  <c r="BK154" i="2"/>
  <c r="BK153" i="2"/>
  <c r="BK151" i="2"/>
  <c r="J148" i="2"/>
  <c r="BK139" i="2"/>
  <c r="J138" i="2"/>
  <c r="J137" i="2"/>
  <c r="BK135" i="2"/>
  <c r="BK132" i="2"/>
  <c r="BK140" i="2"/>
  <c r="BK137" i="2"/>
  <c r="BK136" i="2"/>
  <c r="J135" i="2"/>
  <c r="J128" i="2"/>
  <c r="P206" i="2" l="1"/>
  <c r="BK124" i="2"/>
  <c r="R124" i="2"/>
  <c r="R190" i="2"/>
  <c r="R187" i="2" s="1"/>
  <c r="R206" i="2"/>
  <c r="P124" i="2"/>
  <c r="T124" i="2"/>
  <c r="P190" i="2"/>
  <c r="P187" i="2" s="1"/>
  <c r="BK206" i="2"/>
  <c r="J206" i="2" s="1"/>
  <c r="J104" i="2" s="1"/>
  <c r="BK152" i="2"/>
  <c r="J152" i="2" s="1"/>
  <c r="J99" i="2" s="1"/>
  <c r="P152" i="2"/>
  <c r="R152" i="2"/>
  <c r="T152" i="2"/>
  <c r="BK178" i="2"/>
  <c r="J178" i="2" s="1"/>
  <c r="J100" i="2" s="1"/>
  <c r="P178" i="2"/>
  <c r="R178" i="2"/>
  <c r="T178" i="2"/>
  <c r="BK190" i="2"/>
  <c r="J190" i="2" s="1"/>
  <c r="J103" i="2" s="1"/>
  <c r="T190" i="2"/>
  <c r="T206" i="2"/>
  <c r="F89" i="2"/>
  <c r="BF136" i="2"/>
  <c r="BF141" i="2"/>
  <c r="BF125" i="2"/>
  <c r="BF132" i="2"/>
  <c r="BF137" i="2"/>
  <c r="BF139" i="2"/>
  <c r="BF143" i="2"/>
  <c r="BF148" i="2"/>
  <c r="BF154" i="2"/>
  <c r="BF156" i="2"/>
  <c r="BF158" i="2"/>
  <c r="BF159" i="2"/>
  <c r="BF160" i="2"/>
  <c r="BF163" i="2"/>
  <c r="BF167" i="2"/>
  <c r="BF168" i="2"/>
  <c r="BF169" i="2"/>
  <c r="BF170" i="2"/>
  <c r="BF172" i="2"/>
  <c r="BF173" i="2"/>
  <c r="BF176" i="2"/>
  <c r="BF179" i="2"/>
  <c r="BF181" i="2"/>
  <c r="BF183" i="2"/>
  <c r="BF186" i="2"/>
  <c r="BF189" i="2"/>
  <c r="BF191" i="2"/>
  <c r="BF202" i="2"/>
  <c r="BF203" i="2"/>
  <c r="BF204" i="2"/>
  <c r="BF208" i="2"/>
  <c r="BK147" i="2"/>
  <c r="J147" i="2" s="1"/>
  <c r="J97" i="2" s="1"/>
  <c r="J89" i="2"/>
  <c r="J90" i="2"/>
  <c r="J116" i="2"/>
  <c r="BF126" i="2"/>
  <c r="BF127" i="2"/>
  <c r="BF130" i="2"/>
  <c r="BF135" i="2"/>
  <c r="BF138" i="2"/>
  <c r="BF128" i="2"/>
  <c r="BF140" i="2"/>
  <c r="BF145" i="2"/>
  <c r="BF151" i="2"/>
  <c r="BF153" i="2"/>
  <c r="BF161" i="2"/>
  <c r="BF162" i="2"/>
  <c r="BF164" i="2"/>
  <c r="BF165" i="2"/>
  <c r="BF166" i="2"/>
  <c r="BF171" i="2"/>
  <c r="BF174" i="2"/>
  <c r="BF175" i="2"/>
  <c r="BF177" i="2"/>
  <c r="BF180" i="2"/>
  <c r="BF182" i="2"/>
  <c r="BF184" i="2"/>
  <c r="BF185" i="2"/>
  <c r="BF192" i="2"/>
  <c r="BF193" i="2"/>
  <c r="BF194" i="2"/>
  <c r="BF195" i="2"/>
  <c r="BF196" i="2"/>
  <c r="BF197" i="2"/>
  <c r="BF198" i="2"/>
  <c r="BF199" i="2"/>
  <c r="BF200" i="2"/>
  <c r="BF201" i="2"/>
  <c r="BF205" i="2"/>
  <c r="BF207" i="2"/>
  <c r="BK150" i="2"/>
  <c r="J150" i="2" s="1"/>
  <c r="J98" i="2" s="1"/>
  <c r="BK188" i="2"/>
  <c r="J188" i="2" s="1"/>
  <c r="J102" i="2" s="1"/>
  <c r="J31" i="2"/>
  <c r="F35" i="2"/>
  <c r="F33" i="2"/>
  <c r="F34" i="2"/>
  <c r="F31" i="2"/>
  <c r="T187" i="2" l="1"/>
  <c r="T123" i="2"/>
  <c r="P123" i="2"/>
  <c r="P122" i="2" s="1"/>
  <c r="R123" i="2"/>
  <c r="R122" i="2" s="1"/>
  <c r="BK123" i="2"/>
  <c r="J124" i="2"/>
  <c r="J96" i="2" s="1"/>
  <c r="BK187" i="2"/>
  <c r="J187" i="2" s="1"/>
  <c r="J101" i="2" s="1"/>
  <c r="J32" i="2"/>
  <c r="F32" i="2"/>
  <c r="J123" i="2" l="1"/>
  <c r="J95" i="2" s="1"/>
  <c r="T122" i="2"/>
  <c r="BK122" i="2"/>
  <c r="J94" i="2" s="1"/>
  <c r="J28" i="2" l="1"/>
  <c r="J37" i="2" l="1"/>
</calcChain>
</file>

<file path=xl/sharedStrings.xml><?xml version="1.0" encoding="utf-8"?>
<sst xmlns="http://schemas.openxmlformats.org/spreadsheetml/2006/main" count="1181" uniqueCount="374">
  <si>
    <t/>
  </si>
  <si>
    <t>False</t>
  </si>
  <si>
    <t>{f5c8e119-53b3-450f-9026-60cd9cfc62cb}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</si>
  <si>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</si>
  <si>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</si>
  <si>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</si>
  <si>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</si>
  <si>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</si>
  <si>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</si>
  <si>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</si>
  <si>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Humenné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</si>
  <si>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</si>
  <si>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</si>
  <si>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</si>
  <si>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</si>
  <si>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</si>
  <si>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</si>
  <si>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</si>
  <si>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</si>
  <si>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</si>
  <si>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</si>
  <si>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</si>
  <si>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</si>
  <si>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</si>
  <si>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</si>
  <si>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</si>
  <si>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</si>
  <si>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</si>
  <si>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</si>
  <si>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</si>
  <si>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</si>
  <si>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</si>
  <si>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</si>
  <si>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</si>
  <si>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</si>
  <si>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</si>
  <si>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</si>
  <si>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</si>
  <si>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</si>
  <si>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</si>
  <si>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</si>
  <si>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</si>
  <si>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</si>
  <si>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</si>
  <si>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</si>
  <si>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</si>
  <si>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</si>
  <si>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</si>
  <si>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</si>
  <si>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</si>
  <si>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</si>
  <si>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</si>
  <si>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</si>
  <si>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</si>
  <si>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</si>
  <si>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</si>
  <si>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</si>
  <si>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</si>
  <si>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</si>
  <si>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</si>
  <si>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721 - Zdravotechnika - vnútorná kanalizácia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</si>
  <si>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</si>
  <si>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</si>
  <si>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</si>
  <si>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</si>
  <si>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</si>
  <si>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</si>
  <si>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</si>
  <si>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</si>
  <si>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</si>
  <si>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</si>
  <si>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</si>
  <si>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</si>
  <si>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</si>
  <si>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</si>
  <si>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</si>
  <si>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</si>
  <si>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</si>
  <si>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</si>
  <si>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119001801.S</t>
  </si>
  <si>
    <t>Ochranné zábradlie okolo výkopu, drevené výšky 1,10 m dvojtyčové</t>
  </si>
  <si>
    <t>m</t>
  </si>
  <si>
    <t>4</t>
  </si>
  <si>
    <t>2</t>
  </si>
  <si>
    <t>1869352485</t>
  </si>
  <si>
    <t>120001101.S</t>
  </si>
  <si>
    <t>Príplatok k cenám výkopov za sťaženie výkopu v blízkosti podzemného vedenia alebo výbušnín</t>
  </si>
  <si>
    <t>m3</t>
  </si>
  <si>
    <t>1498879778</t>
  </si>
  <si>
    <t>3</t>
  </si>
  <si>
    <t>120901121.S</t>
  </si>
  <si>
    <t>Búranie konštrukcií z betónu prostého neprekladaného kameňom v odkopávkach</t>
  </si>
  <si>
    <t>384427320</t>
  </si>
  <si>
    <t>130201001.S</t>
  </si>
  <si>
    <t>Výkop jamy a ryhy v obmedzenom priestore horn. tr.3 ručne</t>
  </si>
  <si>
    <t>801231989</t>
  </si>
  <si>
    <t>VV</t>
  </si>
  <si>
    <t>5</t>
  </si>
  <si>
    <t>131211101.S</t>
  </si>
  <si>
    <t>Hĺbenie jám v  hornine tr.3 súdržných - ručným náradím</t>
  </si>
  <si>
    <t>-353032654</t>
  </si>
  <si>
    <t>1,4*1,4*1,4</t>
  </si>
  <si>
    <t>6</t>
  </si>
  <si>
    <t>139711101.S</t>
  </si>
  <si>
    <t>Výkop v uzavretých priestoroch s naložením výkopu na dopravný prostriedok v hornine 1 až 4</t>
  </si>
  <si>
    <t>-607290852</t>
  </si>
  <si>
    <t>Súčet</t>
  </si>
  <si>
    <t>7</t>
  </si>
  <si>
    <t>151101102.S</t>
  </si>
  <si>
    <t>Paženie a rozopretie stien rýh pre podzemné vedenie, príložné do 4 m</t>
  </si>
  <si>
    <t>m2</t>
  </si>
  <si>
    <t>1474952507</t>
  </si>
  <si>
    <t>8</t>
  </si>
  <si>
    <t>151101112.S</t>
  </si>
  <si>
    <t>Odstránenie paženia rýh pre podzemné vedenie, príložné hĺbky do 4 m</t>
  </si>
  <si>
    <t>-45509308</t>
  </si>
  <si>
    <t>9</t>
  </si>
  <si>
    <t>161101601.S</t>
  </si>
  <si>
    <t>Vytiahnutie výkopku z priestoru pod základmi z horn. 1-4 z hĺbky nad 1 do 2 m</t>
  </si>
  <si>
    <t>-1064216944</t>
  </si>
  <si>
    <t>10</t>
  </si>
  <si>
    <t>162201101.S</t>
  </si>
  <si>
    <t>Vodorovné premiestnenie výkopku z horniny 1-4 do 20m</t>
  </si>
  <si>
    <t>-1330331527</t>
  </si>
  <si>
    <t>11</t>
  </si>
  <si>
    <t>162501102.S</t>
  </si>
  <si>
    <t>Vodorovné premiestnenie výkopku po spevnenej ceste z horniny tr.1-4, do 100 m3 na vzdialenosť do 3000 m</t>
  </si>
  <si>
    <t>820695481</t>
  </si>
  <si>
    <t>12</t>
  </si>
  <si>
    <t>171201201.S</t>
  </si>
  <si>
    <t>Uloženie sypaniny na skládky do 100 m3</t>
  </si>
  <si>
    <t>477680088</t>
  </si>
  <si>
    <t>13</t>
  </si>
  <si>
    <t>174101001.S</t>
  </si>
  <si>
    <t>Zásyp sypaninou so zhutnením jám, šachiet, rýh, zárezov alebo okolo objektov do 100 m3</t>
  </si>
  <si>
    <t>1252185378</t>
  </si>
  <si>
    <t>(2,08+7,68)-2,4</t>
  </si>
  <si>
    <t>14</t>
  </si>
  <si>
    <t>175101101.S</t>
  </si>
  <si>
    <t>Obsyp potrubia sypaninou z vhodných hornín 1 až 4 bez prehodenia sypaniny</t>
  </si>
  <si>
    <t>-1115608239</t>
  </si>
  <si>
    <t>(6*0,6+6*0,4)*0,3</t>
  </si>
  <si>
    <t>15</t>
  </si>
  <si>
    <t>M</t>
  </si>
  <si>
    <t>583410000800.S</t>
  </si>
  <si>
    <t>Kamenivo drvené drobné frakcia 0-4 mm</t>
  </si>
  <si>
    <t>t</t>
  </si>
  <si>
    <t>1485054568</t>
  </si>
  <si>
    <t>1,8*1,7</t>
  </si>
  <si>
    <t>Vodorovné konštrukcie</t>
  </si>
  <si>
    <t>16</t>
  </si>
  <si>
    <t>451572111</t>
  </si>
  <si>
    <t>Lôžko pod potrubie, stoky a drobné objekty, v otvorenom výkope z kameniva drobného ťaženého 0-4 mm</t>
  </si>
  <si>
    <t>133224081</t>
  </si>
  <si>
    <t>(6*0,6+6*0,4)*0,1</t>
  </si>
  <si>
    <t>Úpravy povrchov, podlahy, osadenie</t>
  </si>
  <si>
    <t>17</t>
  </si>
  <si>
    <t>612460208.S</t>
  </si>
  <si>
    <t>Vnútorná omietka stien vápenná štuková (jemná), hr. 5 mm</t>
  </si>
  <si>
    <t>-448584467</t>
  </si>
  <si>
    <t>Rúrové vedenie</t>
  </si>
  <si>
    <t>18</t>
  </si>
  <si>
    <t>871276002</t>
  </si>
  <si>
    <t>Montáž kanalizačného PVC-U potrubia hladkého viacvrstvového DN 125</t>
  </si>
  <si>
    <t>-576558584</t>
  </si>
  <si>
    <t>19</t>
  </si>
  <si>
    <t>286120001000</t>
  </si>
  <si>
    <t xml:space="preserve">Rúra PVC hladký kanalizačný systém DN 125x3,2, dĺ. 1 m </t>
  </si>
  <si>
    <t>ks</t>
  </si>
  <si>
    <t>-496613737</t>
  </si>
  <si>
    <t>286120001002</t>
  </si>
  <si>
    <t xml:space="preserve">Rúra PVC hladký kanalizačný systém DN 125x3,2, dĺ. 2 m </t>
  </si>
  <si>
    <t>-1775631100</t>
  </si>
  <si>
    <t>21</t>
  </si>
  <si>
    <t>871326004</t>
  </si>
  <si>
    <t>Montáž kanalizačného PVC-U potrubia hladkého viacvrstvového DN 160</t>
  </si>
  <si>
    <t>532160917</t>
  </si>
  <si>
    <t>22</t>
  </si>
  <si>
    <t>286110006600.S</t>
  </si>
  <si>
    <t>Rúra PVC-U hladký kanalizačný, gravitačný systém D 160 mm, dĺ. 1 m</t>
  </si>
  <si>
    <t>-2017853944</t>
  </si>
  <si>
    <t>23</t>
  </si>
  <si>
    <t>286110006602.S</t>
  </si>
  <si>
    <t>Rúra PVC-U hladký kanalizačný, gravitačný systém D 160 mm, dĺ. 2 m</t>
  </si>
  <si>
    <t>1338754532</t>
  </si>
  <si>
    <t>24</t>
  </si>
  <si>
    <t>286110006603.S</t>
  </si>
  <si>
    <t>Rúra PVC-U hladký kanalizačný, gravitačný systém D 160 mm, dĺ. 3 m</t>
  </si>
  <si>
    <t>-1655757971</t>
  </si>
  <si>
    <t>25</t>
  </si>
  <si>
    <t>877276026</t>
  </si>
  <si>
    <t>Montáž kanalizačnej PVC-U odbočky DN 125</t>
  </si>
  <si>
    <t>1563458924</t>
  </si>
  <si>
    <t>26</t>
  </si>
  <si>
    <t>286510013200</t>
  </si>
  <si>
    <t>Odbočka 45° PVC-U, DN 125/110 hladká pre gravitačnú kanalizáciu KG potrubia</t>
  </si>
  <si>
    <t>-1673000714</t>
  </si>
  <si>
    <t>27</t>
  </si>
  <si>
    <t>877276048</t>
  </si>
  <si>
    <t>Montáž kanalizačnej PVC-U redukcie DN 125/100</t>
  </si>
  <si>
    <t>-1890346532</t>
  </si>
  <si>
    <t>28</t>
  </si>
  <si>
    <t>286510008100.S</t>
  </si>
  <si>
    <t>Redukcia PVC-U DN 160/... pre hladký, kanalizačný, gravitačný systém</t>
  </si>
  <si>
    <t>139286465</t>
  </si>
  <si>
    <t>29</t>
  </si>
  <si>
    <t>877326004</t>
  </si>
  <si>
    <t>Montáž kanalizačného PVC-U kolena DN 160</t>
  </si>
  <si>
    <t>-660757815</t>
  </si>
  <si>
    <t>30</t>
  </si>
  <si>
    <t>286510004400</t>
  </si>
  <si>
    <t>Koleno PVC-U, DN 160x45° hladká pre gravitačnú kanalizáciu KG potrubia</t>
  </si>
  <si>
    <t>643859899</t>
  </si>
  <si>
    <t>31</t>
  </si>
  <si>
    <t>286510004500</t>
  </si>
  <si>
    <t>Koleno PVC-U, DN 160x67° hladká pre gravitačnú kanalizáciu KG potrubia</t>
  </si>
  <si>
    <t>-925642600</t>
  </si>
  <si>
    <t>32</t>
  </si>
  <si>
    <t>877326028</t>
  </si>
  <si>
    <t>Montáž kanalizačnej PVC-U odbočky DN 160</t>
  </si>
  <si>
    <t>-1849141765</t>
  </si>
  <si>
    <t>33</t>
  </si>
  <si>
    <t>286510013400</t>
  </si>
  <si>
    <t>Odbočka 45° PVC-U, DN 160/110 hladká pre gravitačnú kanalizáciu KG potrubia</t>
  </si>
  <si>
    <t>659418616</t>
  </si>
  <si>
    <t>34</t>
  </si>
  <si>
    <t>877326100</t>
  </si>
  <si>
    <t>Montáž kanalizačnej PVC-U presuvky DN 160</t>
  </si>
  <si>
    <t>-732077356</t>
  </si>
  <si>
    <t>35</t>
  </si>
  <si>
    <t>286510009800</t>
  </si>
  <si>
    <t>Presuvka PVC-U, DN 160 hladká pre gravitačnú kanalizáciu KG potrubia</t>
  </si>
  <si>
    <t>1684236260</t>
  </si>
  <si>
    <t>36</t>
  </si>
  <si>
    <t>286520042500.S</t>
  </si>
  <si>
    <t>Čistiaci kus PVC, DN 150 pre hladký, kanalizačný, gravitačný systém</t>
  </si>
  <si>
    <t>1505126516</t>
  </si>
  <si>
    <t>37</t>
  </si>
  <si>
    <t>892351000</t>
  </si>
  <si>
    <t>Skúška tesnosti kanalizácie D 200</t>
  </si>
  <si>
    <t>508644980</t>
  </si>
  <si>
    <t>38</t>
  </si>
  <si>
    <t>894810999c</t>
  </si>
  <si>
    <t>Napojenie na jestvujúcu šachtu</t>
  </si>
  <si>
    <t>-1469470539</t>
  </si>
  <si>
    <t>39</t>
  </si>
  <si>
    <t>894810999d</t>
  </si>
  <si>
    <t>Vytýčenie pdzemných vedení</t>
  </si>
  <si>
    <t>kpl</t>
  </si>
  <si>
    <t>266484397</t>
  </si>
  <si>
    <t>40</t>
  </si>
  <si>
    <t>899721132</t>
  </si>
  <si>
    <t>Označenie kanalizačného potrubia hnedou výstražnou fóliou</t>
  </si>
  <si>
    <t>1077970242</t>
  </si>
  <si>
    <t>Ostatné konštrukcie a práce-búranie</t>
  </si>
  <si>
    <t>41</t>
  </si>
  <si>
    <t>919735122.S</t>
  </si>
  <si>
    <t>Rezanie existujúceho betónového krytu alebo podkladu hĺbky nad 50 do 100 mm</t>
  </si>
  <si>
    <t>272536690</t>
  </si>
  <si>
    <t>42</t>
  </si>
  <si>
    <t>941955001.S</t>
  </si>
  <si>
    <t>Lešenie ľahké pracovné pomocné, s výškou lešeňovej podlahy do 1,20 m</t>
  </si>
  <si>
    <t>-845509093</t>
  </si>
  <si>
    <t>43</t>
  </si>
  <si>
    <t>971052461.S</t>
  </si>
  <si>
    <t>Vybúranie otvoru v želzobet. priečkach a stenách plochy do 0,25 m2, do 600 mm,  -0,37400t</t>
  </si>
  <si>
    <t>-1937447123</t>
  </si>
  <si>
    <t>44</t>
  </si>
  <si>
    <t>974042575</t>
  </si>
  <si>
    <t>Vysekanie rýh v betónovej dlažbe do hĺbky 200 mm a šírky do 200 mm,  -0,08800t</t>
  </si>
  <si>
    <t>-520138976</t>
  </si>
  <si>
    <t>45</t>
  </si>
  <si>
    <t>979084216.S</t>
  </si>
  <si>
    <t>Vodorovná doprava vybúraných hmôt po suchu bez naloženia, ale so zložením na vzdialenosť do 5 km</t>
  </si>
  <si>
    <t>-1274840379</t>
  </si>
  <si>
    <t>46</t>
  </si>
  <si>
    <t>979087213.S</t>
  </si>
  <si>
    <t>Nakladanie na dopravné prostriedky pre vodorovnú dopravu vybúraných hmôt</t>
  </si>
  <si>
    <t>-1386101745</t>
  </si>
  <si>
    <t>47</t>
  </si>
  <si>
    <t>989281341</t>
  </si>
  <si>
    <t>Vodorovné premiestnenie ručne fúrikom -  zmesi vzdialenosti do 10 m, s naložením a vyklopením</t>
  </si>
  <si>
    <t>1733416711</t>
  </si>
  <si>
    <t>48</t>
  </si>
  <si>
    <t>989281349</t>
  </si>
  <si>
    <t>Vodorovné premiestnenie ručne fúrikom -   zmesi príplatok z.k.ď. 10 m</t>
  </si>
  <si>
    <t>1318813825</t>
  </si>
  <si>
    <t>PSV</t>
  </si>
  <si>
    <t>Práce a dodávky PSV</t>
  </si>
  <si>
    <t>711</t>
  </si>
  <si>
    <t>Izolácie proti vode a vlhkosti</t>
  </si>
  <si>
    <t>49</t>
  </si>
  <si>
    <t>711141588</t>
  </si>
  <si>
    <t>Vysprávka  izolácie proti zemnej vlhkosti  zvislá</t>
  </si>
  <si>
    <t>-1158873512</t>
  </si>
  <si>
    <t>721</t>
  </si>
  <si>
    <t>Zdravotechnika - vnútorná kanalizácia</t>
  </si>
  <si>
    <t>50</t>
  </si>
  <si>
    <t>721140915.S</t>
  </si>
  <si>
    <t>Oprava odpadového potrubia liatinového prepojenie doterajšieho potrubia DN 100</t>
  </si>
  <si>
    <t>-465163385</t>
  </si>
  <si>
    <t>51</t>
  </si>
  <si>
    <t>721140918.S</t>
  </si>
  <si>
    <t>Oprava odpadového potrubia liatinového prepojenie doterajšieho potrubia DN 200</t>
  </si>
  <si>
    <t>-517642186</t>
  </si>
  <si>
    <t>52</t>
  </si>
  <si>
    <t>721170965.S</t>
  </si>
  <si>
    <t>Oprava odpadového potrubia novodurového prepojenie doterajšieho potrubia D 110</t>
  </si>
  <si>
    <t>-372901196</t>
  </si>
  <si>
    <t>53</t>
  </si>
  <si>
    <t>721171107.S</t>
  </si>
  <si>
    <t>Potrubie z PVC - U odpadové ležaté hrdlové D 75 mm</t>
  </si>
  <si>
    <t>1101341660</t>
  </si>
  <si>
    <t>54</t>
  </si>
  <si>
    <t>721171109.S</t>
  </si>
  <si>
    <t>Potrubie z PVC - U odpadové ležaté hrdlové D 110x2,2 mm</t>
  </si>
  <si>
    <t>-1704621583</t>
  </si>
  <si>
    <t>55</t>
  </si>
  <si>
    <t>721171112.S</t>
  </si>
  <si>
    <t>Potrubie z PVC - U odpadové ležaté hrdlové D 160 mm</t>
  </si>
  <si>
    <t>-990297678</t>
  </si>
  <si>
    <t>56</t>
  </si>
  <si>
    <t>721172109.S</t>
  </si>
  <si>
    <t>Potrubie z PVC - U odpadové zvislé hrdlové D 110x2,2 mm</t>
  </si>
  <si>
    <t>565076943</t>
  </si>
  <si>
    <t>57</t>
  </si>
  <si>
    <t>721173205.S</t>
  </si>
  <si>
    <t>Potrubie z PVC - U odpadné pripájacie D 50 mm</t>
  </si>
  <si>
    <t>-184581938</t>
  </si>
  <si>
    <t>58</t>
  </si>
  <si>
    <t>721194105.S</t>
  </si>
  <si>
    <t>Zriadenie prípojky na potrubí vyvedenie a upevnenie odpadových výpustiek D 50 mm</t>
  </si>
  <si>
    <t>1260602296</t>
  </si>
  <si>
    <t>59</t>
  </si>
  <si>
    <t>721194107.S</t>
  </si>
  <si>
    <t>Zriadenie prípojky na potrubí vyvedenie a upevnenie odpadových výpustiek D 75 mm</t>
  </si>
  <si>
    <t>-260609905</t>
  </si>
  <si>
    <t>60</t>
  </si>
  <si>
    <t>721194109.S</t>
  </si>
  <si>
    <t>Zriadenie prípojky na potrubí vyvedenie a upevnenie odpadových výpustiek D 110 mm</t>
  </si>
  <si>
    <t>1129513607</t>
  </si>
  <si>
    <t>61</t>
  </si>
  <si>
    <t>721290111.S</t>
  </si>
  <si>
    <t>Ostatné - skúška tesnosti kanalizácie v objektoch vodou do DN 125</t>
  </si>
  <si>
    <t>204150867</t>
  </si>
  <si>
    <t>62</t>
  </si>
  <si>
    <t>721300922.S</t>
  </si>
  <si>
    <t>Prečistenie ležatých zvodov do DN 300</t>
  </si>
  <si>
    <t>-1887596618</t>
  </si>
  <si>
    <t>63</t>
  </si>
  <si>
    <t>721300999y</t>
  </si>
  <si>
    <t>Demontáž nefunkčnej kanalizácie, zaslepenie nefuknčných potrubí</t>
  </si>
  <si>
    <t>-1339890352</t>
  </si>
  <si>
    <t>64</t>
  </si>
  <si>
    <t>72130225y</t>
  </si>
  <si>
    <t>Montážne práce mimo cenníkov -HZS</t>
  </si>
  <si>
    <t>hod</t>
  </si>
  <si>
    <t>-793972611</t>
  </si>
  <si>
    <t>767</t>
  </si>
  <si>
    <t>Konštrukcie doplnkové kovové</t>
  </si>
  <si>
    <t>65</t>
  </si>
  <si>
    <t>767995101.S</t>
  </si>
  <si>
    <t>Montáž ostatných atypických kovových stavebných doplnkových konštrukcií do 5 kg</t>
  </si>
  <si>
    <t>kg</t>
  </si>
  <si>
    <t>81247428</t>
  </si>
  <si>
    <t>66</t>
  </si>
  <si>
    <t>316170049105</t>
  </si>
  <si>
    <t>Objímky,konzoly pre uchytenie potrubia</t>
  </si>
  <si>
    <t>136522942</t>
  </si>
  <si>
    <t>"Výkopy mimo budovy pre potrubie  D 160-6m"     6*0,8*1,6</t>
  </si>
  <si>
    <t>"Výkopy v budove  pre potrubie  D 110 "     13*0,4*0,4</t>
  </si>
  <si>
    <t>SOŠ polytechnická Humenné</t>
  </si>
  <si>
    <t>Štefánikova 1550/20, 066 01 Humenné</t>
  </si>
  <si>
    <t>Oprava vnútorných kanalizačných rozvodov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</si>
</sst>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0" borderId="0" xfId="0" applyProtection="1"/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7" fillId="0" borderId="0" xfId="0" applyNumberFormat="1" applyFont="1" applyAlignment="1"/>
    <xf numFmtId="166" fontId="20" fillId="0" borderId="12" xfId="0" applyNumberFormat="1" applyFont="1" applyBorder="1" applyAlignment="1"/>
    <xf numFmtId="166" fontId="20" fillId="0" borderId="13" xfId="0" applyNumberFormat="1" applyFont="1" applyBorder="1" applyAlignment="1"/>
    <xf numFmtId="167" fontId="21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167" fontId="1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166" fontId="16" fillId="0" borderId="20" xfId="0" applyNumberFormat="1" applyFont="1" applyBorder="1" applyAlignment="1">
      <alignment vertical="center"/>
    </xf>
    <xf numFmtId="166" fontId="16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0" fillId="0" borderId="0" xfId="0"/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9"/>
  <sheetViews>
    <sheetView showGridLines="0" tabSelected="1" topLeftCell="A120" workbookViewId="0">
      <selection activeCell="E89" sqref="E8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41"/>
    </row>
    <row r="2" spans="1:46" s="1" customFormat="1" ht="36.950000000000003" customHeight="1" x14ac:dyDescent="0.2">
      <c r="L2" s="137" t="s">
        <v>3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AT2" s="10" t="s">
        <v>2</v>
      </c>
    </row>
    <row r="3" spans="1:46" s="1" customFormat="1" ht="6.95" customHeight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AT3" s="10" t="s">
        <v>44</v>
      </c>
    </row>
    <row r="4" spans="1:46" s="1" customFormat="1" ht="24.95" customHeight="1" x14ac:dyDescent="0.2">
      <c r="B4" s="13"/>
      <c r="D4" s="14" t="s">
        <v>46</v>
      </c>
      <c r="L4" s="13"/>
      <c r="M4" s="42" t="s">
        <v>5</v>
      </c>
      <c r="AT4" s="10" t="s">
        <v>1</v>
      </c>
    </row>
    <row r="5" spans="1:46" s="1" customFormat="1" ht="6.95" customHeight="1" x14ac:dyDescent="0.2">
      <c r="B5" s="13"/>
      <c r="L5" s="13"/>
    </row>
    <row r="6" spans="1:46" s="2" customFormat="1" ht="12" customHeight="1" x14ac:dyDescent="0.2">
      <c r="A6" s="18"/>
      <c r="B6" s="19"/>
      <c r="C6" s="18"/>
      <c r="D6" s="16" t="s">
        <v>6</v>
      </c>
      <c r="E6" s="18"/>
      <c r="F6" s="18"/>
      <c r="G6" s="18"/>
      <c r="H6" s="18"/>
      <c r="I6" s="18"/>
      <c r="J6" s="18"/>
      <c r="K6" s="18"/>
      <c r="L6" s="22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46" s="2" customFormat="1" ht="16.5" customHeight="1" x14ac:dyDescent="0.2">
      <c r="A7" s="18"/>
      <c r="B7" s="19"/>
      <c r="C7" s="18"/>
      <c r="D7" s="18"/>
      <c r="E7" s="134" t="s">
        <v>373</v>
      </c>
      <c r="F7" s="135"/>
      <c r="G7" s="135"/>
      <c r="H7" s="135"/>
      <c r="I7" s="18"/>
      <c r="J7" s="18"/>
      <c r="K7" s="18"/>
      <c r="L7" s="22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46" s="2" customFormat="1" x14ac:dyDescent="0.2">
      <c r="A8" s="18"/>
      <c r="B8" s="19"/>
      <c r="C8" s="18"/>
      <c r="D8" s="18"/>
      <c r="E8" s="18"/>
      <c r="F8" s="18"/>
      <c r="G8" s="18"/>
      <c r="H8" s="18"/>
      <c r="I8" s="18"/>
      <c r="J8" s="18"/>
      <c r="K8" s="18"/>
      <c r="L8" s="22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46" s="2" customFormat="1" ht="12" customHeight="1" x14ac:dyDescent="0.2">
      <c r="A9" s="18"/>
      <c r="B9" s="19"/>
      <c r="C9" s="18"/>
      <c r="D9" s="16" t="s">
        <v>7</v>
      </c>
      <c r="E9" s="18"/>
      <c r="F9" s="15" t="s">
        <v>0</v>
      </c>
      <c r="G9" s="18"/>
      <c r="H9" s="18"/>
      <c r="I9" s="16" t="s">
        <v>8</v>
      </c>
      <c r="J9" s="15" t="s">
        <v>0</v>
      </c>
      <c r="K9" s="18"/>
      <c r="L9" s="22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46" s="2" customFormat="1" ht="12" customHeight="1" x14ac:dyDescent="0.2">
      <c r="A10" s="18"/>
      <c r="B10" s="19"/>
      <c r="C10" s="18"/>
      <c r="D10" s="16" t="s">
        <v>9</v>
      </c>
      <c r="E10" s="18"/>
      <c r="F10" s="15" t="s">
        <v>10</v>
      </c>
      <c r="G10" s="18"/>
      <c r="H10" s="18"/>
      <c r="I10" s="16" t="s">
        <v>11</v>
      </c>
      <c r="J10" s="31"/>
      <c r="K10" s="18"/>
      <c r="L10" s="22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46" s="2" customFormat="1" ht="10.9" customHeight="1" x14ac:dyDescent="0.2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22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46" s="2" customFormat="1" ht="12" customHeight="1" x14ac:dyDescent="0.2">
      <c r="A12" s="18"/>
      <c r="B12" s="19"/>
      <c r="C12" s="18"/>
      <c r="D12" s="16" t="s">
        <v>12</v>
      </c>
      <c r="E12" s="18"/>
      <c r="F12" s="18" t="s">
        <v>371</v>
      </c>
      <c r="G12" s="18"/>
      <c r="H12" s="18"/>
      <c r="I12" s="16" t="s">
        <v>13</v>
      </c>
      <c r="J12" s="15" t="s">
        <v>0</v>
      </c>
      <c r="K12" s="18"/>
      <c r="L12" s="22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46" s="2" customFormat="1" ht="18" customHeight="1" x14ac:dyDescent="0.2">
      <c r="A13" s="18"/>
      <c r="B13" s="19"/>
      <c r="C13" s="18"/>
      <c r="D13" s="18"/>
      <c r="E13" s="15" t="s">
        <v>14</v>
      </c>
      <c r="F13" s="18" t="s">
        <v>372</v>
      </c>
      <c r="G13" s="18"/>
      <c r="H13" s="18"/>
      <c r="I13" s="16" t="s">
        <v>15</v>
      </c>
      <c r="J13" s="15" t="s">
        <v>0</v>
      </c>
      <c r="K13" s="18"/>
      <c r="L13" s="22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46" s="2" customFormat="1" ht="6.95" customHeight="1" x14ac:dyDescent="0.2">
      <c r="A14" s="18"/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22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6" s="2" customFormat="1" ht="12" customHeight="1" x14ac:dyDescent="0.2">
      <c r="A15" s="18"/>
      <c r="B15" s="19"/>
      <c r="C15" s="18"/>
      <c r="D15" s="16" t="s">
        <v>16</v>
      </c>
      <c r="E15" s="18"/>
      <c r="F15" s="18"/>
      <c r="G15" s="18"/>
      <c r="H15" s="18"/>
      <c r="I15" s="16" t="s">
        <v>13</v>
      </c>
      <c r="J15" s="15" t="s">
        <v>0</v>
      </c>
      <c r="K15" s="18"/>
      <c r="L15" s="22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2" customFormat="1" ht="18" customHeight="1" x14ac:dyDescent="0.2">
      <c r="A16" s="18"/>
      <c r="B16" s="19"/>
      <c r="C16" s="18"/>
      <c r="D16" s="18"/>
      <c r="E16" s="15"/>
      <c r="F16" s="18"/>
      <c r="G16" s="18"/>
      <c r="H16" s="18"/>
      <c r="I16" s="16" t="s">
        <v>15</v>
      </c>
      <c r="J16" s="15" t="s">
        <v>0</v>
      </c>
      <c r="K16" s="18"/>
      <c r="L16" s="22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s="2" customFormat="1" ht="6.95" customHeight="1" x14ac:dyDescent="0.2">
      <c r="A17" s="18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22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2" customFormat="1" ht="12" customHeight="1" x14ac:dyDescent="0.2">
      <c r="A18" s="18"/>
      <c r="B18" s="19"/>
      <c r="C18" s="18"/>
      <c r="D18" s="16" t="s">
        <v>17</v>
      </c>
      <c r="E18" s="18"/>
      <c r="F18" s="18"/>
      <c r="G18" s="18"/>
      <c r="H18" s="18"/>
      <c r="I18" s="16" t="s">
        <v>13</v>
      </c>
      <c r="J18" s="15" t="s">
        <v>0</v>
      </c>
      <c r="K18" s="18"/>
      <c r="L18" s="22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2" customFormat="1" ht="18" customHeight="1" x14ac:dyDescent="0.2">
      <c r="A19" s="18"/>
      <c r="B19" s="19"/>
      <c r="C19" s="18"/>
      <c r="D19" s="18"/>
      <c r="E19" s="15" t="s">
        <v>14</v>
      </c>
      <c r="F19" s="18"/>
      <c r="G19" s="18"/>
      <c r="H19" s="18"/>
      <c r="I19" s="16" t="s">
        <v>15</v>
      </c>
      <c r="J19" s="15" t="s">
        <v>0</v>
      </c>
      <c r="K19" s="18"/>
      <c r="L19" s="22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2" customFormat="1" ht="6.95" customHeight="1" x14ac:dyDescent="0.2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22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2" customFormat="1" ht="12" customHeight="1" x14ac:dyDescent="0.2">
      <c r="A21" s="18"/>
      <c r="B21" s="19"/>
      <c r="C21" s="18"/>
      <c r="D21" s="16" t="s">
        <v>19</v>
      </c>
      <c r="E21" s="18"/>
      <c r="F21" s="18"/>
      <c r="G21" s="18"/>
      <c r="H21" s="18"/>
      <c r="I21" s="16" t="s">
        <v>13</v>
      </c>
      <c r="J21" s="15" t="s">
        <v>0</v>
      </c>
      <c r="K21" s="18"/>
      <c r="L21" s="22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2" customFormat="1" ht="18" customHeight="1" x14ac:dyDescent="0.2">
      <c r="A22" s="18"/>
      <c r="B22" s="19"/>
      <c r="C22" s="18"/>
      <c r="D22" s="18"/>
      <c r="E22" s="15" t="s">
        <v>14</v>
      </c>
      <c r="F22" s="18"/>
      <c r="G22" s="18"/>
      <c r="H22" s="18"/>
      <c r="I22" s="16" t="s">
        <v>15</v>
      </c>
      <c r="J22" s="15" t="s">
        <v>0</v>
      </c>
      <c r="K22" s="18"/>
      <c r="L22" s="2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6.95" customHeight="1" x14ac:dyDescent="0.2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22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2" customFormat="1" ht="12" customHeight="1" x14ac:dyDescent="0.2">
      <c r="A24" s="18"/>
      <c r="B24" s="19"/>
      <c r="C24" s="18"/>
      <c r="D24" s="16" t="s">
        <v>20</v>
      </c>
      <c r="E24" s="18"/>
      <c r="F24" s="18"/>
      <c r="G24" s="18"/>
      <c r="H24" s="18"/>
      <c r="I24" s="18"/>
      <c r="J24" s="18"/>
      <c r="K24" s="18"/>
      <c r="L24" s="22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3" customFormat="1" ht="16.5" customHeight="1" x14ac:dyDescent="0.2">
      <c r="A25" s="43"/>
      <c r="B25" s="44"/>
      <c r="C25" s="43"/>
      <c r="D25" s="43"/>
      <c r="E25" s="136" t="s">
        <v>0</v>
      </c>
      <c r="F25" s="136"/>
      <c r="G25" s="136"/>
      <c r="H25" s="136"/>
      <c r="I25" s="43"/>
      <c r="J25" s="43"/>
      <c r="K25" s="43"/>
      <c r="L25" s="45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2" customFormat="1" ht="6.95" customHeight="1" x14ac:dyDescent="0.2">
      <c r="A26" s="18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22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2" customFormat="1" ht="6.95" customHeight="1" x14ac:dyDescent="0.2">
      <c r="A27" s="18"/>
      <c r="B27" s="19"/>
      <c r="C27" s="18"/>
      <c r="D27" s="38"/>
      <c r="E27" s="38"/>
      <c r="F27" s="38"/>
      <c r="G27" s="38"/>
      <c r="H27" s="38"/>
      <c r="I27" s="38"/>
      <c r="J27" s="38"/>
      <c r="K27" s="38"/>
      <c r="L27" s="22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2" customFormat="1" ht="25.35" customHeight="1" x14ac:dyDescent="0.2">
      <c r="A28" s="18"/>
      <c r="B28" s="19"/>
      <c r="C28" s="18"/>
      <c r="D28" s="46" t="s">
        <v>21</v>
      </c>
      <c r="E28" s="18"/>
      <c r="F28" s="18"/>
      <c r="G28" s="18"/>
      <c r="H28" s="18"/>
      <c r="I28" s="18"/>
      <c r="J28" s="40">
        <f>ROUND(J122, 2)</f>
        <v>0</v>
      </c>
      <c r="K28" s="18"/>
      <c r="L28" s="22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s="2" customFormat="1" ht="6.95" customHeight="1" x14ac:dyDescent="0.2">
      <c r="A29" s="18"/>
      <c r="B29" s="19"/>
      <c r="C29" s="18"/>
      <c r="D29" s="38"/>
      <c r="E29" s="38"/>
      <c r="F29" s="38"/>
      <c r="G29" s="38"/>
      <c r="H29" s="38"/>
      <c r="I29" s="38"/>
      <c r="J29" s="38"/>
      <c r="K29" s="38"/>
      <c r="L29" s="22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s="2" customFormat="1" ht="14.45" customHeight="1" x14ac:dyDescent="0.2">
      <c r="A30" s="18"/>
      <c r="B30" s="19"/>
      <c r="C30" s="18"/>
      <c r="D30" s="18"/>
      <c r="E30" s="18"/>
      <c r="F30" s="21" t="s">
        <v>23</v>
      </c>
      <c r="G30" s="18"/>
      <c r="H30" s="18"/>
      <c r="I30" s="21" t="s">
        <v>22</v>
      </c>
      <c r="J30" s="21" t="s">
        <v>24</v>
      </c>
      <c r="K30" s="18"/>
      <c r="L30" s="22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2" customFormat="1" ht="14.45" customHeight="1" x14ac:dyDescent="0.2">
      <c r="A31" s="18"/>
      <c r="B31" s="19"/>
      <c r="C31" s="18"/>
      <c r="D31" s="47" t="s">
        <v>25</v>
      </c>
      <c r="E31" s="16" t="s">
        <v>26</v>
      </c>
      <c r="F31" s="48">
        <f>ROUND((SUM(BE122:BE208)),  2)</f>
        <v>0</v>
      </c>
      <c r="G31" s="18"/>
      <c r="H31" s="18"/>
      <c r="I31" s="49">
        <v>0.2</v>
      </c>
      <c r="J31" s="48">
        <f>ROUND(((SUM(BE122:BE208))*I31),  2)</f>
        <v>0</v>
      </c>
      <c r="K31" s="18"/>
      <c r="L31" s="22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2" customFormat="1" ht="14.45" customHeight="1" x14ac:dyDescent="0.2">
      <c r="A32" s="18"/>
      <c r="B32" s="19"/>
      <c r="C32" s="18"/>
      <c r="D32" s="18"/>
      <c r="E32" s="16" t="s">
        <v>27</v>
      </c>
      <c r="F32" s="48">
        <f>ROUND((SUM(BF122:BF208)),  2)</f>
        <v>0</v>
      </c>
      <c r="G32" s="18"/>
      <c r="H32" s="18"/>
      <c r="I32" s="49">
        <v>0.2</v>
      </c>
      <c r="J32" s="48">
        <f>ROUND(((SUM(BF122:BF208))*I32),  2)</f>
        <v>0</v>
      </c>
      <c r="K32" s="18"/>
      <c r="L32" s="22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 s="2" customFormat="1" ht="14.45" hidden="1" customHeight="1" x14ac:dyDescent="0.2">
      <c r="A33" s="18"/>
      <c r="B33" s="19"/>
      <c r="C33" s="18"/>
      <c r="D33" s="18"/>
      <c r="E33" s="16" t="s">
        <v>28</v>
      </c>
      <c r="F33" s="48">
        <f>ROUND((SUM(BG122:BG208)),  2)</f>
        <v>0</v>
      </c>
      <c r="G33" s="18"/>
      <c r="H33" s="18"/>
      <c r="I33" s="49">
        <v>0.2</v>
      </c>
      <c r="J33" s="48">
        <f>0</f>
        <v>0</v>
      </c>
      <c r="K33" s="18"/>
      <c r="L33" s="22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2" customFormat="1" ht="14.45" hidden="1" customHeight="1" x14ac:dyDescent="0.2">
      <c r="A34" s="18"/>
      <c r="B34" s="19"/>
      <c r="C34" s="18"/>
      <c r="D34" s="18"/>
      <c r="E34" s="16" t="s">
        <v>29</v>
      </c>
      <c r="F34" s="48">
        <f>ROUND((SUM(BH122:BH208)),  2)</f>
        <v>0</v>
      </c>
      <c r="G34" s="18"/>
      <c r="H34" s="18"/>
      <c r="I34" s="49">
        <v>0.2</v>
      </c>
      <c r="J34" s="48">
        <f>0</f>
        <v>0</v>
      </c>
      <c r="K34" s="18"/>
      <c r="L34" s="22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 s="2" customFormat="1" ht="14.45" hidden="1" customHeight="1" x14ac:dyDescent="0.2">
      <c r="A35" s="18"/>
      <c r="B35" s="19"/>
      <c r="C35" s="18"/>
      <c r="D35" s="18"/>
      <c r="E35" s="16" t="s">
        <v>30</v>
      </c>
      <c r="F35" s="48">
        <f>ROUND((SUM(BI122:BI208)),  2)</f>
        <v>0</v>
      </c>
      <c r="G35" s="18"/>
      <c r="H35" s="18"/>
      <c r="I35" s="49">
        <v>0</v>
      </c>
      <c r="J35" s="48">
        <f>0</f>
        <v>0</v>
      </c>
      <c r="K35" s="18"/>
      <c r="L35" s="22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s="2" customFormat="1" ht="6.95" customHeight="1" x14ac:dyDescent="0.2">
      <c r="A36" s="18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22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s="2" customFormat="1" ht="25.35" customHeight="1" x14ac:dyDescent="0.2">
      <c r="A37" s="18"/>
      <c r="B37" s="19"/>
      <c r="C37" s="50"/>
      <c r="D37" s="51" t="s">
        <v>31</v>
      </c>
      <c r="E37" s="33"/>
      <c r="F37" s="33"/>
      <c r="G37" s="52" t="s">
        <v>32</v>
      </c>
      <c r="H37" s="53" t="s">
        <v>33</v>
      </c>
      <c r="I37" s="33"/>
      <c r="J37" s="54">
        <f>SUM(J28:J35)</f>
        <v>0</v>
      </c>
      <c r="K37" s="55"/>
      <c r="L37" s="2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s="2" customFormat="1" ht="14.45" customHeight="1" x14ac:dyDescent="0.2">
      <c r="A38" s="18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22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s="1" customFormat="1" ht="14.45" customHeight="1" x14ac:dyDescent="0.2">
      <c r="B39" s="13"/>
      <c r="L39" s="13"/>
    </row>
    <row r="40" spans="1:31" s="1" customFormat="1" ht="14.45" customHeight="1" x14ac:dyDescent="0.2">
      <c r="B40" s="13"/>
      <c r="L40" s="13"/>
    </row>
    <row r="41" spans="1:31" s="1" customFormat="1" ht="14.45" customHeight="1" x14ac:dyDescent="0.2">
      <c r="B41" s="13"/>
      <c r="L41" s="13"/>
    </row>
    <row r="42" spans="1:31" s="1" customFormat="1" ht="14.45" customHeight="1" x14ac:dyDescent="0.2">
      <c r="B42" s="13"/>
      <c r="L42" s="13"/>
    </row>
    <row r="43" spans="1:31" s="1" customFormat="1" ht="14.45" customHeight="1" x14ac:dyDescent="0.2">
      <c r="B43" s="13"/>
      <c r="L43" s="13"/>
    </row>
    <row r="44" spans="1:31" s="1" customFormat="1" ht="14.45" customHeight="1" x14ac:dyDescent="0.2">
      <c r="B44" s="13"/>
      <c r="L44" s="13"/>
    </row>
    <row r="45" spans="1:31" s="1" customFormat="1" ht="14.45" customHeight="1" x14ac:dyDescent="0.2">
      <c r="B45" s="13"/>
      <c r="L45" s="13"/>
    </row>
    <row r="46" spans="1:31" s="1" customFormat="1" ht="14.45" customHeight="1" x14ac:dyDescent="0.2">
      <c r="B46" s="13"/>
      <c r="L46" s="13"/>
    </row>
    <row r="47" spans="1:31" s="1" customFormat="1" ht="14.45" customHeight="1" x14ac:dyDescent="0.2">
      <c r="B47" s="13"/>
      <c r="L47" s="13"/>
    </row>
    <row r="48" spans="1:31" s="1" customFormat="1" ht="14.45" customHeight="1" x14ac:dyDescent="0.2">
      <c r="B48" s="13"/>
      <c r="L48" s="13"/>
    </row>
    <row r="49" spans="1:31" s="1" customFormat="1" ht="14.45" customHeight="1" x14ac:dyDescent="0.2">
      <c r="B49" s="13"/>
      <c r="L49" s="13"/>
    </row>
    <row r="50" spans="1:31" s="2" customFormat="1" ht="14.45" customHeight="1" x14ac:dyDescent="0.2">
      <c r="B50" s="22"/>
      <c r="D50" s="23" t="s">
        <v>34</v>
      </c>
      <c r="E50" s="24"/>
      <c r="F50" s="24"/>
      <c r="G50" s="23" t="s">
        <v>35</v>
      </c>
      <c r="H50" s="24"/>
      <c r="I50" s="24"/>
      <c r="J50" s="24"/>
      <c r="K50" s="24"/>
      <c r="L50" s="22"/>
    </row>
    <row r="51" spans="1:31" x14ac:dyDescent="0.2">
      <c r="B51" s="13"/>
      <c r="L51" s="13"/>
    </row>
    <row r="52" spans="1:31" x14ac:dyDescent="0.2">
      <c r="B52" s="13"/>
      <c r="L52" s="13"/>
    </row>
    <row r="53" spans="1:31" x14ac:dyDescent="0.2">
      <c r="B53" s="13"/>
      <c r="L53" s="13"/>
    </row>
    <row r="54" spans="1:31" x14ac:dyDescent="0.2">
      <c r="B54" s="13"/>
      <c r="L54" s="13"/>
    </row>
    <row r="55" spans="1:31" x14ac:dyDescent="0.2">
      <c r="B55" s="13"/>
      <c r="L55" s="13"/>
    </row>
    <row r="56" spans="1:31" x14ac:dyDescent="0.2">
      <c r="B56" s="13"/>
      <c r="L56" s="13"/>
    </row>
    <row r="57" spans="1:31" x14ac:dyDescent="0.2">
      <c r="B57" s="13"/>
      <c r="L57" s="13"/>
    </row>
    <row r="58" spans="1:31" x14ac:dyDescent="0.2">
      <c r="B58" s="13"/>
      <c r="L58" s="13"/>
    </row>
    <row r="59" spans="1:31" x14ac:dyDescent="0.2">
      <c r="B59" s="13"/>
      <c r="L59" s="13"/>
    </row>
    <row r="60" spans="1:31" x14ac:dyDescent="0.2">
      <c r="B60" s="13"/>
      <c r="L60" s="13"/>
    </row>
    <row r="61" spans="1:31" s="2" customFormat="1" ht="12.75" x14ac:dyDescent="0.2">
      <c r="A61" s="18"/>
      <c r="B61" s="19"/>
      <c r="C61" s="18"/>
      <c r="D61" s="25" t="s">
        <v>36</v>
      </c>
      <c r="E61" s="20"/>
      <c r="F61" s="56" t="s">
        <v>37</v>
      </c>
      <c r="G61" s="25" t="s">
        <v>36</v>
      </c>
      <c r="H61" s="20"/>
      <c r="I61" s="20"/>
      <c r="J61" s="57" t="s">
        <v>37</v>
      </c>
      <c r="K61" s="20"/>
      <c r="L61" s="22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x14ac:dyDescent="0.2">
      <c r="B62" s="13"/>
      <c r="L62" s="13"/>
    </row>
    <row r="63" spans="1:31" x14ac:dyDescent="0.2">
      <c r="B63" s="13"/>
      <c r="L63" s="13"/>
    </row>
    <row r="64" spans="1:31" x14ac:dyDescent="0.2">
      <c r="B64" s="13"/>
      <c r="L64" s="13"/>
    </row>
    <row r="65" spans="1:31" s="2" customFormat="1" ht="12.75" x14ac:dyDescent="0.2">
      <c r="A65" s="18"/>
      <c r="B65" s="19"/>
      <c r="C65" s="18"/>
      <c r="D65" s="23" t="s">
        <v>38</v>
      </c>
      <c r="E65" s="26"/>
      <c r="F65" s="26"/>
      <c r="G65" s="23" t="s">
        <v>39</v>
      </c>
      <c r="H65" s="26"/>
      <c r="I65" s="26"/>
      <c r="J65" s="26"/>
      <c r="K65" s="26"/>
      <c r="L65" s="22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x14ac:dyDescent="0.2">
      <c r="B66" s="13"/>
      <c r="L66" s="13"/>
    </row>
    <row r="67" spans="1:31" x14ac:dyDescent="0.2">
      <c r="B67" s="13"/>
      <c r="L67" s="13"/>
    </row>
    <row r="68" spans="1:31" x14ac:dyDescent="0.2">
      <c r="B68" s="13"/>
      <c r="L68" s="13"/>
    </row>
    <row r="69" spans="1:31" x14ac:dyDescent="0.2">
      <c r="B69" s="13"/>
      <c r="L69" s="13"/>
    </row>
    <row r="70" spans="1:31" x14ac:dyDescent="0.2">
      <c r="B70" s="13"/>
      <c r="L70" s="13"/>
    </row>
    <row r="71" spans="1:31" x14ac:dyDescent="0.2">
      <c r="B71" s="13"/>
      <c r="L71" s="13"/>
    </row>
    <row r="72" spans="1:31" x14ac:dyDescent="0.2">
      <c r="B72" s="13"/>
      <c r="L72" s="13"/>
    </row>
    <row r="73" spans="1:31" x14ac:dyDescent="0.2">
      <c r="B73" s="13"/>
      <c r="L73" s="13"/>
    </row>
    <row r="74" spans="1:31" x14ac:dyDescent="0.2">
      <c r="B74" s="13"/>
      <c r="L74" s="13"/>
    </row>
    <row r="75" spans="1:31" x14ac:dyDescent="0.2">
      <c r="B75" s="13"/>
      <c r="L75" s="13"/>
    </row>
    <row r="76" spans="1:31" s="2" customFormat="1" ht="12.75" x14ac:dyDescent="0.2">
      <c r="A76" s="18"/>
      <c r="B76" s="19"/>
      <c r="C76" s="18"/>
      <c r="D76" s="25" t="s">
        <v>36</v>
      </c>
      <c r="E76" s="20"/>
      <c r="F76" s="56" t="s">
        <v>37</v>
      </c>
      <c r="G76" s="25" t="s">
        <v>36</v>
      </c>
      <c r="H76" s="20"/>
      <c r="I76" s="20"/>
      <c r="J76" s="57" t="s">
        <v>37</v>
      </c>
      <c r="K76" s="20"/>
      <c r="L76" s="22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s="2" customFormat="1" ht="14.45" customHeight="1" x14ac:dyDescent="0.2">
      <c r="A77" s="18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2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81" spans="1:47" s="2" customFormat="1" ht="6.95" customHeight="1" x14ac:dyDescent="0.2">
      <c r="A81" s="18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22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47" s="2" customFormat="1" ht="24.95" customHeight="1" x14ac:dyDescent="0.2">
      <c r="A82" s="18"/>
      <c r="B82" s="19"/>
      <c r="C82" s="14" t="s">
        <v>47</v>
      </c>
      <c r="D82" s="18"/>
      <c r="E82" s="18"/>
      <c r="F82" s="18"/>
      <c r="G82" s="18"/>
      <c r="H82" s="18"/>
      <c r="I82" s="18"/>
      <c r="J82" s="18"/>
      <c r="K82" s="18"/>
      <c r="L82" s="22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47" s="2" customFormat="1" ht="6.95" customHeight="1" x14ac:dyDescent="0.2">
      <c r="A83" s="18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22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47" s="2" customFormat="1" ht="12" customHeight="1" x14ac:dyDescent="0.2">
      <c r="A84" s="18"/>
      <c r="B84" s="19"/>
      <c r="C84" s="16" t="s">
        <v>6</v>
      </c>
      <c r="D84" s="18"/>
      <c r="E84" s="18"/>
      <c r="F84" s="18"/>
      <c r="G84" s="18"/>
      <c r="H84" s="18"/>
      <c r="I84" s="18"/>
      <c r="J84" s="18"/>
      <c r="K84" s="18"/>
      <c r="L84" s="22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47" s="2" customFormat="1" ht="16.5" customHeight="1" x14ac:dyDescent="0.2">
      <c r="A85" s="18"/>
      <c r="B85" s="19"/>
      <c r="C85" s="18"/>
      <c r="D85" s="18"/>
      <c r="E85" s="134" t="str">
        <f>E7</f>
        <v>Oprava vnútorných kanalizačných rozvodov</v>
      </c>
      <c r="F85" s="135"/>
      <c r="G85" s="135"/>
      <c r="H85" s="135"/>
      <c r="I85" s="18"/>
      <c r="J85" s="18"/>
      <c r="K85" s="18"/>
      <c r="L85" s="22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47" s="2" customFormat="1" ht="6.95" customHeight="1" x14ac:dyDescent="0.2">
      <c r="A86" s="18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22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47" s="2" customFormat="1" ht="12" customHeight="1" x14ac:dyDescent="0.2">
      <c r="A87" s="18"/>
      <c r="B87" s="19"/>
      <c r="C87" s="16" t="s">
        <v>9</v>
      </c>
      <c r="D87" s="18"/>
      <c r="E87" s="18"/>
      <c r="F87" s="15" t="str">
        <f>F10</f>
        <v>Humenné</v>
      </c>
      <c r="G87" s="18"/>
      <c r="H87" s="18"/>
      <c r="I87" s="16" t="s">
        <v>11</v>
      </c>
      <c r="J87" s="31" t="str">
        <f>IF(J10="","",J10)</f>
        <v/>
      </c>
      <c r="K87" s="18"/>
      <c r="L87" s="22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47" s="2" customFormat="1" ht="6.95" customHeight="1" x14ac:dyDescent="0.2">
      <c r="A88" s="18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22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47" s="2" customFormat="1" ht="15.2" customHeight="1" x14ac:dyDescent="0.2">
      <c r="A89" s="18"/>
      <c r="B89" s="19"/>
      <c r="C89" s="16" t="s">
        <v>12</v>
      </c>
      <c r="D89" s="18"/>
      <c r="E89" s="18"/>
      <c r="F89" s="15" t="str">
        <f>E13</f>
        <v xml:space="preserve"> </v>
      </c>
      <c r="G89" s="18"/>
      <c r="H89" s="18"/>
      <c r="I89" s="16"/>
      <c r="J89" s="17" t="str">
        <f>E19</f>
        <v xml:space="preserve"> </v>
      </c>
      <c r="K89" s="18"/>
      <c r="L89" s="22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47" s="2" customFormat="1" ht="15.2" customHeight="1" x14ac:dyDescent="0.2">
      <c r="A90" s="18"/>
      <c r="B90" s="19"/>
      <c r="C90" s="16" t="s">
        <v>16</v>
      </c>
      <c r="D90" s="18"/>
      <c r="E90" s="18"/>
      <c r="F90" s="15"/>
      <c r="G90" s="18"/>
      <c r="H90" s="18"/>
      <c r="I90" s="16"/>
      <c r="J90" s="17" t="str">
        <f>E22</f>
        <v xml:space="preserve"> </v>
      </c>
      <c r="K90" s="18"/>
      <c r="L90" s="22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47" s="2" customFormat="1" ht="10.35" customHeight="1" x14ac:dyDescent="0.2">
      <c r="A91" s="18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22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47" s="2" customFormat="1" ht="29.25" customHeight="1" x14ac:dyDescent="0.2">
      <c r="A92" s="18"/>
      <c r="B92" s="19"/>
      <c r="C92" s="58" t="s">
        <v>48</v>
      </c>
      <c r="D92" s="50"/>
      <c r="E92" s="50"/>
      <c r="F92" s="50"/>
      <c r="G92" s="50"/>
      <c r="H92" s="50"/>
      <c r="I92" s="50"/>
      <c r="J92" s="59" t="s">
        <v>49</v>
      </c>
      <c r="K92" s="50"/>
      <c r="L92" s="22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47" s="2" customFormat="1" ht="10.35" customHeight="1" x14ac:dyDescent="0.2">
      <c r="A93" s="18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22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47" s="2" customFormat="1" ht="22.9" customHeight="1" x14ac:dyDescent="0.2">
      <c r="A94" s="18"/>
      <c r="B94" s="19"/>
      <c r="C94" s="60" t="s">
        <v>50</v>
      </c>
      <c r="D94" s="18"/>
      <c r="E94" s="18"/>
      <c r="F94" s="18"/>
      <c r="G94" s="18"/>
      <c r="H94" s="18"/>
      <c r="I94" s="18"/>
      <c r="J94" s="40">
        <f>J122</f>
        <v>0</v>
      </c>
      <c r="K94" s="18"/>
      <c r="L94" s="22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U94" s="10" t="s">
        <v>51</v>
      </c>
    </row>
    <row r="95" spans="1:47" s="4" customFormat="1" ht="24.95" customHeight="1" x14ac:dyDescent="0.2">
      <c r="B95" s="61"/>
      <c r="D95" s="62" t="s">
        <v>52</v>
      </c>
      <c r="E95" s="63"/>
      <c r="F95" s="63"/>
      <c r="G95" s="63"/>
      <c r="H95" s="63"/>
      <c r="I95" s="63"/>
      <c r="J95" s="64">
        <f>J123</f>
        <v>0</v>
      </c>
      <c r="L95" s="61"/>
    </row>
    <row r="96" spans="1:47" s="5" customFormat="1" ht="19.899999999999999" customHeight="1" x14ac:dyDescent="0.2">
      <c r="B96" s="65"/>
      <c r="D96" s="66" t="s">
        <v>53</v>
      </c>
      <c r="E96" s="67"/>
      <c r="F96" s="67"/>
      <c r="G96" s="67"/>
      <c r="H96" s="67"/>
      <c r="I96" s="67"/>
      <c r="J96" s="68">
        <f>J124</f>
        <v>0</v>
      </c>
      <c r="L96" s="65"/>
    </row>
    <row r="97" spans="1:31" s="5" customFormat="1" ht="19.899999999999999" customHeight="1" x14ac:dyDescent="0.2">
      <c r="B97" s="65"/>
      <c r="D97" s="66" t="s">
        <v>54</v>
      </c>
      <c r="E97" s="67"/>
      <c r="F97" s="67"/>
      <c r="G97" s="67"/>
      <c r="H97" s="67"/>
      <c r="I97" s="67"/>
      <c r="J97" s="68">
        <f>J147</f>
        <v>0</v>
      </c>
      <c r="L97" s="65"/>
    </row>
    <row r="98" spans="1:31" s="5" customFormat="1" ht="19.899999999999999" customHeight="1" x14ac:dyDescent="0.2">
      <c r="B98" s="65"/>
      <c r="D98" s="66" t="s">
        <v>55</v>
      </c>
      <c r="E98" s="67"/>
      <c r="F98" s="67"/>
      <c r="G98" s="67"/>
      <c r="H98" s="67"/>
      <c r="I98" s="67"/>
      <c r="J98" s="68">
        <f>J150</f>
        <v>0</v>
      </c>
      <c r="L98" s="65"/>
    </row>
    <row r="99" spans="1:31" s="5" customFormat="1" ht="19.899999999999999" customHeight="1" x14ac:dyDescent="0.2">
      <c r="B99" s="65"/>
      <c r="D99" s="66" t="s">
        <v>56</v>
      </c>
      <c r="E99" s="67"/>
      <c r="F99" s="67"/>
      <c r="G99" s="67"/>
      <c r="H99" s="67"/>
      <c r="I99" s="67"/>
      <c r="J99" s="68">
        <f>J152</f>
        <v>0</v>
      </c>
      <c r="L99" s="65"/>
    </row>
    <row r="100" spans="1:31" s="5" customFormat="1" ht="19.899999999999999" customHeight="1" x14ac:dyDescent="0.2">
      <c r="B100" s="65"/>
      <c r="D100" s="66" t="s">
        <v>57</v>
      </c>
      <c r="E100" s="67"/>
      <c r="F100" s="67"/>
      <c r="G100" s="67"/>
      <c r="H100" s="67"/>
      <c r="I100" s="67"/>
      <c r="J100" s="68">
        <f>J178</f>
        <v>0</v>
      </c>
      <c r="L100" s="65"/>
    </row>
    <row r="101" spans="1:31" s="4" customFormat="1" ht="24.95" customHeight="1" x14ac:dyDescent="0.2">
      <c r="B101" s="61"/>
      <c r="D101" s="62" t="s">
        <v>58</v>
      </c>
      <c r="E101" s="63"/>
      <c r="F101" s="63"/>
      <c r="G101" s="63"/>
      <c r="H101" s="63"/>
      <c r="I101" s="63"/>
      <c r="J101" s="64">
        <f>J187</f>
        <v>0</v>
      </c>
      <c r="L101" s="61"/>
    </row>
    <row r="102" spans="1:31" s="5" customFormat="1" ht="19.899999999999999" customHeight="1" x14ac:dyDescent="0.2">
      <c r="B102" s="65"/>
      <c r="D102" s="66" t="s">
        <v>59</v>
      </c>
      <c r="E102" s="67"/>
      <c r="F102" s="67"/>
      <c r="G102" s="67"/>
      <c r="H102" s="67"/>
      <c r="I102" s="67"/>
      <c r="J102" s="68">
        <f>J188</f>
        <v>0</v>
      </c>
      <c r="L102" s="65"/>
    </row>
    <row r="103" spans="1:31" s="5" customFormat="1" ht="19.899999999999999" customHeight="1" x14ac:dyDescent="0.2">
      <c r="B103" s="65"/>
      <c r="D103" s="66" t="s">
        <v>60</v>
      </c>
      <c r="E103" s="67"/>
      <c r="F103" s="67"/>
      <c r="G103" s="67"/>
      <c r="H103" s="67"/>
      <c r="I103" s="67"/>
      <c r="J103" s="68">
        <f>J190</f>
        <v>0</v>
      </c>
      <c r="L103" s="65"/>
    </row>
    <row r="104" spans="1:31" s="5" customFormat="1" ht="19.899999999999999" customHeight="1" x14ac:dyDescent="0.2">
      <c r="B104" s="65"/>
      <c r="D104" s="66" t="s">
        <v>61</v>
      </c>
      <c r="E104" s="67"/>
      <c r="F104" s="67"/>
      <c r="G104" s="67"/>
      <c r="H104" s="67"/>
      <c r="I104" s="67"/>
      <c r="J104" s="68">
        <f>J206</f>
        <v>0</v>
      </c>
      <c r="L104" s="65"/>
    </row>
    <row r="105" spans="1:31" s="2" customFormat="1" ht="21.75" customHeight="1" x14ac:dyDescent="0.2">
      <c r="A105" s="18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22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s="2" customFormat="1" ht="6.95" customHeight="1" x14ac:dyDescent="0.2">
      <c r="A106" s="18"/>
      <c r="B106" s="27"/>
      <c r="C106" s="28"/>
      <c r="D106" s="28"/>
      <c r="E106" s="28"/>
      <c r="F106" s="28"/>
      <c r="G106" s="28"/>
      <c r="H106" s="28"/>
      <c r="I106" s="28"/>
      <c r="J106" s="28"/>
      <c r="K106" s="28"/>
      <c r="L106" s="22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10" spans="1:31" s="2" customFormat="1" ht="6.95" customHeight="1" x14ac:dyDescent="0.2">
      <c r="A110" s="18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22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s="2" customFormat="1" ht="24.95" customHeight="1" x14ac:dyDescent="0.2">
      <c r="A111" s="18"/>
      <c r="B111" s="19"/>
      <c r="C111" s="14" t="s">
        <v>62</v>
      </c>
      <c r="D111" s="18"/>
      <c r="E111" s="18"/>
      <c r="F111" s="18"/>
      <c r="G111" s="18"/>
      <c r="H111" s="18"/>
      <c r="I111" s="18"/>
      <c r="J111" s="18"/>
      <c r="K111" s="18"/>
      <c r="L111" s="22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s="2" customFormat="1" ht="6.95" customHeight="1" x14ac:dyDescent="0.2">
      <c r="A112" s="18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22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65" s="2" customFormat="1" ht="12" customHeight="1" x14ac:dyDescent="0.2">
      <c r="A113" s="18"/>
      <c r="B113" s="19"/>
      <c r="C113" s="16" t="s">
        <v>6</v>
      </c>
      <c r="D113" s="18"/>
      <c r="E113" s="18"/>
      <c r="F113" s="18"/>
      <c r="G113" s="18"/>
      <c r="H113" s="18"/>
      <c r="I113" s="18"/>
      <c r="J113" s="18"/>
      <c r="K113" s="18"/>
      <c r="L113" s="22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  <row r="114" spans="1:65" s="2" customFormat="1" ht="16.5" customHeight="1" x14ac:dyDescent="0.2">
      <c r="A114" s="18"/>
      <c r="B114" s="19"/>
      <c r="C114" s="18"/>
      <c r="D114" s="18"/>
      <c r="E114" s="134" t="str">
        <f>E7</f>
        <v>Oprava vnútorných kanalizačných rozvodov</v>
      </c>
      <c r="F114" s="135"/>
      <c r="G114" s="135"/>
      <c r="H114" s="135"/>
      <c r="I114" s="18"/>
      <c r="J114" s="18"/>
      <c r="K114" s="18"/>
      <c r="L114" s="22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</row>
    <row r="115" spans="1:65" s="2" customFormat="1" ht="6.95" customHeight="1" x14ac:dyDescent="0.2">
      <c r="A115" s="18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22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65" s="2" customFormat="1" ht="12" customHeight="1" x14ac:dyDescent="0.2">
      <c r="A116" s="18"/>
      <c r="B116" s="19"/>
      <c r="C116" s="16" t="s">
        <v>9</v>
      </c>
      <c r="D116" s="18"/>
      <c r="E116" s="18"/>
      <c r="F116" s="15" t="str">
        <f>F10</f>
        <v>Humenné</v>
      </c>
      <c r="G116" s="18"/>
      <c r="H116" s="18"/>
      <c r="I116" s="16" t="s">
        <v>11</v>
      </c>
      <c r="J116" s="31" t="str">
        <f>IF(J10="","",J10)</f>
        <v/>
      </c>
      <c r="K116" s="18"/>
      <c r="L116" s="22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</row>
    <row r="117" spans="1:65" s="2" customFormat="1" ht="6.95" customHeight="1" x14ac:dyDescent="0.2">
      <c r="A117" s="18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22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</row>
    <row r="118" spans="1:65" s="2" customFormat="1" ht="15.2" customHeight="1" x14ac:dyDescent="0.2">
      <c r="A118" s="18"/>
      <c r="B118" s="19"/>
      <c r="C118" s="16" t="s">
        <v>12</v>
      </c>
      <c r="D118" s="18"/>
      <c r="E118" s="18"/>
      <c r="F118" s="15" t="str">
        <f>E13</f>
        <v xml:space="preserve"> </v>
      </c>
      <c r="G118" s="18"/>
      <c r="H118" s="18"/>
      <c r="I118" s="16" t="s">
        <v>17</v>
      </c>
      <c r="J118" s="17" t="str">
        <f>E19</f>
        <v xml:space="preserve"> </v>
      </c>
      <c r="K118" s="18"/>
      <c r="L118" s="22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65" s="2" customFormat="1" ht="15.2" customHeight="1" x14ac:dyDescent="0.2">
      <c r="A119" s="18"/>
      <c r="B119" s="19"/>
      <c r="C119" s="16" t="s">
        <v>16</v>
      </c>
      <c r="D119" s="18"/>
      <c r="E119" s="18"/>
      <c r="F119" s="15" t="str">
        <f>IF(E16="","",E16)</f>
        <v/>
      </c>
      <c r="G119" s="18"/>
      <c r="H119" s="18"/>
      <c r="I119" s="16" t="s">
        <v>19</v>
      </c>
      <c r="J119" s="17" t="str">
        <f>E22</f>
        <v xml:space="preserve"> </v>
      </c>
      <c r="K119" s="18"/>
      <c r="L119" s="22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</row>
    <row r="120" spans="1:65" s="2" customFormat="1" ht="10.35" customHeight="1" x14ac:dyDescent="0.2">
      <c r="A120" s="18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22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</row>
    <row r="121" spans="1:65" s="6" customFormat="1" ht="29.25" customHeight="1" x14ac:dyDescent="0.2">
      <c r="A121" s="69"/>
      <c r="B121" s="70"/>
      <c r="C121" s="71" t="s">
        <v>63</v>
      </c>
      <c r="D121" s="72" t="s">
        <v>42</v>
      </c>
      <c r="E121" s="72" t="s">
        <v>40</v>
      </c>
      <c r="F121" s="72" t="s">
        <v>41</v>
      </c>
      <c r="G121" s="72" t="s">
        <v>64</v>
      </c>
      <c r="H121" s="72" t="s">
        <v>65</v>
      </c>
      <c r="I121" s="72" t="s">
        <v>66</v>
      </c>
      <c r="J121" s="73" t="s">
        <v>49</v>
      </c>
      <c r="K121" s="74" t="s">
        <v>67</v>
      </c>
      <c r="L121" s="75"/>
      <c r="M121" s="34" t="s">
        <v>0</v>
      </c>
      <c r="N121" s="35" t="s">
        <v>25</v>
      </c>
      <c r="O121" s="35" t="s">
        <v>68</v>
      </c>
      <c r="P121" s="35" t="s">
        <v>69</v>
      </c>
      <c r="Q121" s="35" t="s">
        <v>70</v>
      </c>
      <c r="R121" s="35" t="s">
        <v>71</v>
      </c>
      <c r="S121" s="35" t="s">
        <v>72</v>
      </c>
      <c r="T121" s="36" t="s">
        <v>73</v>
      </c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</row>
    <row r="122" spans="1:65" s="2" customFormat="1" ht="22.9" customHeight="1" x14ac:dyDescent="0.25">
      <c r="A122" s="18"/>
      <c r="B122" s="19"/>
      <c r="C122" s="39" t="s">
        <v>50</v>
      </c>
      <c r="D122" s="18"/>
      <c r="E122" s="18"/>
      <c r="F122" s="18"/>
      <c r="G122" s="18"/>
      <c r="H122" s="18"/>
      <c r="I122" s="18"/>
      <c r="J122" s="76"/>
      <c r="K122" s="18"/>
      <c r="L122" s="19"/>
      <c r="M122" s="37"/>
      <c r="N122" s="32"/>
      <c r="O122" s="38"/>
      <c r="P122" s="77">
        <f>P123+P187</f>
        <v>270.23473300000001</v>
      </c>
      <c r="Q122" s="38"/>
      <c r="R122" s="77">
        <f>R123+R187</f>
        <v>4.4465669999999999</v>
      </c>
      <c r="S122" s="38"/>
      <c r="T122" s="78">
        <f>T123+T187</f>
        <v>1.9579999999999997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T122" s="10" t="s">
        <v>43</v>
      </c>
      <c r="AU122" s="10" t="s">
        <v>51</v>
      </c>
      <c r="BK122" s="79">
        <f>BK123+BK187</f>
        <v>0</v>
      </c>
    </row>
    <row r="123" spans="1:65" s="7" customFormat="1" ht="25.9" customHeight="1" x14ac:dyDescent="0.2">
      <c r="B123" s="80"/>
      <c r="D123" s="81" t="s">
        <v>43</v>
      </c>
      <c r="E123" s="82" t="s">
        <v>74</v>
      </c>
      <c r="F123" s="82" t="s">
        <v>75</v>
      </c>
      <c r="J123" s="83">
        <f>BK123</f>
        <v>0</v>
      </c>
      <c r="L123" s="80"/>
      <c r="M123" s="84"/>
      <c r="N123" s="85"/>
      <c r="O123" s="85"/>
      <c r="P123" s="86">
        <f>P124+P147+P150+P152+P178</f>
        <v>150.23966300000001</v>
      </c>
      <c r="Q123" s="85"/>
      <c r="R123" s="86">
        <f>R124+R147+R150+R152+R178</f>
        <v>4.3750819999999999</v>
      </c>
      <c r="S123" s="85"/>
      <c r="T123" s="87">
        <f>T124+T147+T150+T152+T178</f>
        <v>1.9579999999999997</v>
      </c>
      <c r="AR123" s="81" t="s">
        <v>45</v>
      </c>
      <c r="AT123" s="88" t="s">
        <v>43</v>
      </c>
      <c r="AU123" s="88" t="s">
        <v>44</v>
      </c>
      <c r="AY123" s="81" t="s">
        <v>76</v>
      </c>
      <c r="BK123" s="89">
        <f>BK124+BK147+BK150+BK152+BK178</f>
        <v>0</v>
      </c>
    </row>
    <row r="124" spans="1:65" s="7" customFormat="1" ht="22.9" customHeight="1" x14ac:dyDescent="0.2">
      <c r="B124" s="80"/>
      <c r="D124" s="81" t="s">
        <v>43</v>
      </c>
      <c r="E124" s="90" t="s">
        <v>45</v>
      </c>
      <c r="F124" s="90" t="s">
        <v>77</v>
      </c>
      <c r="J124" s="91">
        <f>BK124</f>
        <v>0</v>
      </c>
      <c r="L124" s="80"/>
      <c r="M124" s="84"/>
      <c r="N124" s="85"/>
      <c r="O124" s="85"/>
      <c r="P124" s="86">
        <f>SUM(P125:P146)</f>
        <v>79.142200000000017</v>
      </c>
      <c r="Q124" s="85"/>
      <c r="R124" s="86">
        <f>SUM(R125:R146)</f>
        <v>3.0807000000000002</v>
      </c>
      <c r="S124" s="85"/>
      <c r="T124" s="87">
        <f>SUM(T125:T146)</f>
        <v>0</v>
      </c>
      <c r="AR124" s="81" t="s">
        <v>45</v>
      </c>
      <c r="AT124" s="88" t="s">
        <v>43</v>
      </c>
      <c r="AU124" s="88" t="s">
        <v>45</v>
      </c>
      <c r="AY124" s="81" t="s">
        <v>76</v>
      </c>
      <c r="BK124" s="89">
        <f>SUM(BK125:BK146)</f>
        <v>0</v>
      </c>
    </row>
    <row r="125" spans="1:65" s="2" customFormat="1" ht="24.2" customHeight="1" x14ac:dyDescent="0.2">
      <c r="A125" s="18"/>
      <c r="B125" s="92"/>
      <c r="C125" s="93" t="s">
        <v>45</v>
      </c>
      <c r="D125" s="93" t="s">
        <v>78</v>
      </c>
      <c r="E125" s="94" t="s">
        <v>79</v>
      </c>
      <c r="F125" s="95" t="s">
        <v>80</v>
      </c>
      <c r="G125" s="96" t="s">
        <v>81</v>
      </c>
      <c r="H125" s="97">
        <v>4</v>
      </c>
      <c r="I125" s="97"/>
      <c r="J125" s="97">
        <f>ROUND(I125*H125,3)</f>
        <v>0</v>
      </c>
      <c r="K125" s="98"/>
      <c r="L125" s="19"/>
      <c r="M125" s="99" t="s">
        <v>0</v>
      </c>
      <c r="N125" s="100" t="s">
        <v>27</v>
      </c>
      <c r="O125" s="101">
        <v>0.27</v>
      </c>
      <c r="P125" s="101">
        <f>O125*H125</f>
        <v>1.08</v>
      </c>
      <c r="Q125" s="101">
        <v>3.8999999999999998E-3</v>
      </c>
      <c r="R125" s="101">
        <f>Q125*H125</f>
        <v>1.5599999999999999E-2</v>
      </c>
      <c r="S125" s="101">
        <v>0</v>
      </c>
      <c r="T125" s="102">
        <f>S125*H125</f>
        <v>0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R125" s="103" t="s">
        <v>82</v>
      </c>
      <c r="AT125" s="103" t="s">
        <v>78</v>
      </c>
      <c r="AU125" s="103" t="s">
        <v>83</v>
      </c>
      <c r="AY125" s="10" t="s">
        <v>76</v>
      </c>
      <c r="BE125" s="104">
        <f>IF(N125="základná",J125,0)</f>
        <v>0</v>
      </c>
      <c r="BF125" s="104">
        <f>IF(N125="znížená",J125,0)</f>
        <v>0</v>
      </c>
      <c r="BG125" s="104">
        <f>IF(N125="zákl. prenesená",J125,0)</f>
        <v>0</v>
      </c>
      <c r="BH125" s="104">
        <f>IF(N125="zníž. prenesená",J125,0)</f>
        <v>0</v>
      </c>
      <c r="BI125" s="104">
        <f>IF(N125="nulová",J125,0)</f>
        <v>0</v>
      </c>
      <c r="BJ125" s="10" t="s">
        <v>83</v>
      </c>
      <c r="BK125" s="105">
        <f>ROUND(I125*H125,3)</f>
        <v>0</v>
      </c>
      <c r="BL125" s="10" t="s">
        <v>82</v>
      </c>
      <c r="BM125" s="103" t="s">
        <v>84</v>
      </c>
    </row>
    <row r="126" spans="1:65" s="2" customFormat="1" ht="24.2" customHeight="1" x14ac:dyDescent="0.2">
      <c r="A126" s="18"/>
      <c r="B126" s="92"/>
      <c r="C126" s="93" t="s">
        <v>83</v>
      </c>
      <c r="D126" s="93" t="s">
        <v>78</v>
      </c>
      <c r="E126" s="94" t="s">
        <v>85</v>
      </c>
      <c r="F126" s="95" t="s">
        <v>86</v>
      </c>
      <c r="G126" s="96" t="s">
        <v>87</v>
      </c>
      <c r="H126" s="97">
        <v>2.6</v>
      </c>
      <c r="I126" s="97"/>
      <c r="J126" s="97">
        <f>ROUND(I126*H126,3)</f>
        <v>0</v>
      </c>
      <c r="K126" s="98"/>
      <c r="L126" s="19"/>
      <c r="M126" s="99" t="s">
        <v>0</v>
      </c>
      <c r="N126" s="100" t="s">
        <v>27</v>
      </c>
      <c r="O126" s="101">
        <v>1.464</v>
      </c>
      <c r="P126" s="101">
        <f>O126*H126</f>
        <v>3.8064</v>
      </c>
      <c r="Q126" s="101">
        <v>0</v>
      </c>
      <c r="R126" s="101">
        <f>Q126*H126</f>
        <v>0</v>
      </c>
      <c r="S126" s="101">
        <v>0</v>
      </c>
      <c r="T126" s="102">
        <f>S126*H126</f>
        <v>0</v>
      </c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R126" s="103" t="s">
        <v>82</v>
      </c>
      <c r="AT126" s="103" t="s">
        <v>78</v>
      </c>
      <c r="AU126" s="103" t="s">
        <v>83</v>
      </c>
      <c r="AY126" s="10" t="s">
        <v>76</v>
      </c>
      <c r="BE126" s="104">
        <f>IF(N126="základná",J126,0)</f>
        <v>0</v>
      </c>
      <c r="BF126" s="104">
        <f>IF(N126="znížená",J126,0)</f>
        <v>0</v>
      </c>
      <c r="BG126" s="104">
        <f>IF(N126="zákl. prenesená",J126,0)</f>
        <v>0</v>
      </c>
      <c r="BH126" s="104">
        <f>IF(N126="zníž. prenesená",J126,0)</f>
        <v>0</v>
      </c>
      <c r="BI126" s="104">
        <f>IF(N126="nulová",J126,0)</f>
        <v>0</v>
      </c>
      <c r="BJ126" s="10" t="s">
        <v>83</v>
      </c>
      <c r="BK126" s="105">
        <f>ROUND(I126*H126,3)</f>
        <v>0</v>
      </c>
      <c r="BL126" s="10" t="s">
        <v>82</v>
      </c>
      <c r="BM126" s="103" t="s">
        <v>88</v>
      </c>
    </row>
    <row r="127" spans="1:65" s="2" customFormat="1" ht="24.2" customHeight="1" x14ac:dyDescent="0.2">
      <c r="A127" s="18"/>
      <c r="B127" s="92"/>
      <c r="C127" s="93" t="s">
        <v>89</v>
      </c>
      <c r="D127" s="93" t="s">
        <v>78</v>
      </c>
      <c r="E127" s="94" t="s">
        <v>90</v>
      </c>
      <c r="F127" s="95" t="s">
        <v>91</v>
      </c>
      <c r="G127" s="96" t="s">
        <v>87</v>
      </c>
      <c r="H127" s="97">
        <v>0.8</v>
      </c>
      <c r="I127" s="97"/>
      <c r="J127" s="97">
        <f>ROUND(I127*H127,3)</f>
        <v>0</v>
      </c>
      <c r="K127" s="98"/>
      <c r="L127" s="19"/>
      <c r="M127" s="99" t="s">
        <v>0</v>
      </c>
      <c r="N127" s="100" t="s">
        <v>27</v>
      </c>
      <c r="O127" s="101">
        <v>16.459</v>
      </c>
      <c r="P127" s="101">
        <f>O127*H127</f>
        <v>13.167200000000001</v>
      </c>
      <c r="Q127" s="101">
        <v>0</v>
      </c>
      <c r="R127" s="101">
        <f>Q127*H127</f>
        <v>0</v>
      </c>
      <c r="S127" s="101">
        <v>0</v>
      </c>
      <c r="T127" s="102">
        <f>S127*H127</f>
        <v>0</v>
      </c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R127" s="103" t="s">
        <v>82</v>
      </c>
      <c r="AT127" s="103" t="s">
        <v>78</v>
      </c>
      <c r="AU127" s="103" t="s">
        <v>83</v>
      </c>
      <c r="AY127" s="10" t="s">
        <v>76</v>
      </c>
      <c r="BE127" s="104">
        <f>IF(N127="základná",J127,0)</f>
        <v>0</v>
      </c>
      <c r="BF127" s="104">
        <f>IF(N127="znížená",J127,0)</f>
        <v>0</v>
      </c>
      <c r="BG127" s="104">
        <f>IF(N127="zákl. prenesená",J127,0)</f>
        <v>0</v>
      </c>
      <c r="BH127" s="104">
        <f>IF(N127="zníž. prenesená",J127,0)</f>
        <v>0</v>
      </c>
      <c r="BI127" s="104">
        <f>IF(N127="nulová",J127,0)</f>
        <v>0</v>
      </c>
      <c r="BJ127" s="10" t="s">
        <v>83</v>
      </c>
      <c r="BK127" s="105">
        <f>ROUND(I127*H127,3)</f>
        <v>0</v>
      </c>
      <c r="BL127" s="10" t="s">
        <v>82</v>
      </c>
      <c r="BM127" s="103" t="s">
        <v>92</v>
      </c>
    </row>
    <row r="128" spans="1:65" s="2" customFormat="1" ht="24.2" customHeight="1" x14ac:dyDescent="0.2">
      <c r="A128" s="18"/>
      <c r="B128" s="92"/>
      <c r="C128" s="93" t="s">
        <v>82</v>
      </c>
      <c r="D128" s="93" t="s">
        <v>78</v>
      </c>
      <c r="E128" s="94" t="s">
        <v>93</v>
      </c>
      <c r="F128" s="95" t="s">
        <v>94</v>
      </c>
      <c r="G128" s="96" t="s">
        <v>87</v>
      </c>
      <c r="H128" s="97">
        <v>7.68</v>
      </c>
      <c r="I128" s="97"/>
      <c r="J128" s="97">
        <f>ROUND(I128*H128,3)</f>
        <v>0</v>
      </c>
      <c r="K128" s="98"/>
      <c r="L128" s="19"/>
      <c r="M128" s="99" t="s">
        <v>0</v>
      </c>
      <c r="N128" s="100" t="s">
        <v>27</v>
      </c>
      <c r="O128" s="101">
        <v>3.1739999999999999</v>
      </c>
      <c r="P128" s="101">
        <f>O128*H128</f>
        <v>24.37632</v>
      </c>
      <c r="Q128" s="101">
        <v>0</v>
      </c>
      <c r="R128" s="101">
        <f>Q128*H128</f>
        <v>0</v>
      </c>
      <c r="S128" s="101">
        <v>0</v>
      </c>
      <c r="T128" s="102">
        <f>S128*H128</f>
        <v>0</v>
      </c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R128" s="103" t="s">
        <v>82</v>
      </c>
      <c r="AT128" s="103" t="s">
        <v>78</v>
      </c>
      <c r="AU128" s="103" t="s">
        <v>83</v>
      </c>
      <c r="AY128" s="10" t="s">
        <v>76</v>
      </c>
      <c r="BE128" s="104">
        <f>IF(N128="základná",J128,0)</f>
        <v>0</v>
      </c>
      <c r="BF128" s="104">
        <f>IF(N128="znížená",J128,0)</f>
        <v>0</v>
      </c>
      <c r="BG128" s="104">
        <f>IF(N128="zákl. prenesená",J128,0)</f>
        <v>0</v>
      </c>
      <c r="BH128" s="104">
        <f>IF(N128="zníž. prenesená",J128,0)</f>
        <v>0</v>
      </c>
      <c r="BI128" s="104">
        <f>IF(N128="nulová",J128,0)</f>
        <v>0</v>
      </c>
      <c r="BJ128" s="10" t="s">
        <v>83</v>
      </c>
      <c r="BK128" s="105">
        <f>ROUND(I128*H128,3)</f>
        <v>0</v>
      </c>
      <c r="BL128" s="10" t="s">
        <v>82</v>
      </c>
      <c r="BM128" s="103" t="s">
        <v>95</v>
      </c>
    </row>
    <row r="129" spans="1:65" s="8" customFormat="1" x14ac:dyDescent="0.2">
      <c r="B129" s="106"/>
      <c r="D129" s="107" t="s">
        <v>96</v>
      </c>
      <c r="E129" s="108" t="s">
        <v>0</v>
      </c>
      <c r="F129" s="109" t="s">
        <v>369</v>
      </c>
      <c r="H129" s="110">
        <v>7.68</v>
      </c>
      <c r="L129" s="106"/>
      <c r="M129" s="111"/>
      <c r="N129" s="112"/>
      <c r="O129" s="112"/>
      <c r="P129" s="112"/>
      <c r="Q129" s="112"/>
      <c r="R129" s="112"/>
      <c r="S129" s="112"/>
      <c r="T129" s="113"/>
      <c r="AT129" s="108" t="s">
        <v>96</v>
      </c>
      <c r="AU129" s="108" t="s">
        <v>83</v>
      </c>
      <c r="AV129" s="8" t="s">
        <v>83</v>
      </c>
      <c r="AW129" s="8" t="s">
        <v>18</v>
      </c>
      <c r="AX129" s="8" t="s">
        <v>45</v>
      </c>
      <c r="AY129" s="108" t="s">
        <v>76</v>
      </c>
    </row>
    <row r="130" spans="1:65" s="2" customFormat="1" ht="14.45" customHeight="1" x14ac:dyDescent="0.2">
      <c r="A130" s="18"/>
      <c r="B130" s="92"/>
      <c r="C130" s="93" t="s">
        <v>97</v>
      </c>
      <c r="D130" s="93" t="s">
        <v>78</v>
      </c>
      <c r="E130" s="94" t="s">
        <v>98</v>
      </c>
      <c r="F130" s="95" t="s">
        <v>99</v>
      </c>
      <c r="G130" s="96" t="s">
        <v>87</v>
      </c>
      <c r="H130" s="97">
        <v>2.7440000000000002</v>
      </c>
      <c r="I130" s="97"/>
      <c r="J130" s="97">
        <f>ROUND(I130*H130,3)</f>
        <v>0</v>
      </c>
      <c r="K130" s="98"/>
      <c r="L130" s="19"/>
      <c r="M130" s="99" t="s">
        <v>0</v>
      </c>
      <c r="N130" s="100" t="s">
        <v>27</v>
      </c>
      <c r="O130" s="101">
        <v>3.85</v>
      </c>
      <c r="P130" s="101">
        <f>O130*H130</f>
        <v>10.564400000000001</v>
      </c>
      <c r="Q130" s="101">
        <v>0</v>
      </c>
      <c r="R130" s="101">
        <f>Q130*H130</f>
        <v>0</v>
      </c>
      <c r="S130" s="101">
        <v>0</v>
      </c>
      <c r="T130" s="102">
        <f>S130*H130</f>
        <v>0</v>
      </c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R130" s="103" t="s">
        <v>82</v>
      </c>
      <c r="AT130" s="103" t="s">
        <v>78</v>
      </c>
      <c r="AU130" s="103" t="s">
        <v>83</v>
      </c>
      <c r="AY130" s="10" t="s">
        <v>76</v>
      </c>
      <c r="BE130" s="104">
        <f>IF(N130="základná",J130,0)</f>
        <v>0</v>
      </c>
      <c r="BF130" s="104">
        <f>IF(N130="znížená",J130,0)</f>
        <v>0</v>
      </c>
      <c r="BG130" s="104">
        <f>IF(N130="zákl. prenesená",J130,0)</f>
        <v>0</v>
      </c>
      <c r="BH130" s="104">
        <f>IF(N130="zníž. prenesená",J130,0)</f>
        <v>0</v>
      </c>
      <c r="BI130" s="104">
        <f>IF(N130="nulová",J130,0)</f>
        <v>0</v>
      </c>
      <c r="BJ130" s="10" t="s">
        <v>83</v>
      </c>
      <c r="BK130" s="105">
        <f>ROUND(I130*H130,3)</f>
        <v>0</v>
      </c>
      <c r="BL130" s="10" t="s">
        <v>82</v>
      </c>
      <c r="BM130" s="103" t="s">
        <v>100</v>
      </c>
    </row>
    <row r="131" spans="1:65" s="8" customFormat="1" x14ac:dyDescent="0.2">
      <c r="B131" s="106"/>
      <c r="D131" s="107" t="s">
        <v>96</v>
      </c>
      <c r="E131" s="108" t="s">
        <v>0</v>
      </c>
      <c r="F131" s="109" t="s">
        <v>101</v>
      </c>
      <c r="H131" s="110">
        <v>2.7440000000000002</v>
      </c>
      <c r="L131" s="106"/>
      <c r="M131" s="111"/>
      <c r="N131" s="112"/>
      <c r="O131" s="112"/>
      <c r="P131" s="112"/>
      <c r="Q131" s="112"/>
      <c r="R131" s="112"/>
      <c r="S131" s="112"/>
      <c r="T131" s="113"/>
      <c r="AT131" s="108" t="s">
        <v>96</v>
      </c>
      <c r="AU131" s="108" t="s">
        <v>83</v>
      </c>
      <c r="AV131" s="8" t="s">
        <v>83</v>
      </c>
      <c r="AW131" s="8" t="s">
        <v>18</v>
      </c>
      <c r="AX131" s="8" t="s">
        <v>45</v>
      </c>
      <c r="AY131" s="108" t="s">
        <v>76</v>
      </c>
    </row>
    <row r="132" spans="1:65" s="2" customFormat="1" ht="24.2" customHeight="1" x14ac:dyDescent="0.2">
      <c r="A132" s="18"/>
      <c r="B132" s="92"/>
      <c r="C132" s="93" t="s">
        <v>102</v>
      </c>
      <c r="D132" s="93" t="s">
        <v>78</v>
      </c>
      <c r="E132" s="94" t="s">
        <v>103</v>
      </c>
      <c r="F132" s="95" t="s">
        <v>104</v>
      </c>
      <c r="G132" s="96" t="s">
        <v>87</v>
      </c>
      <c r="H132" s="97">
        <v>2.08</v>
      </c>
      <c r="I132" s="97"/>
      <c r="J132" s="97">
        <f>ROUND(I132*H132,3)</f>
        <v>0</v>
      </c>
      <c r="K132" s="98"/>
      <c r="L132" s="19"/>
      <c r="M132" s="99" t="s">
        <v>0</v>
      </c>
      <c r="N132" s="100" t="s">
        <v>27</v>
      </c>
      <c r="O132" s="101">
        <v>7.2869999999999999</v>
      </c>
      <c r="P132" s="101">
        <f>O132*H132</f>
        <v>15.15696</v>
      </c>
      <c r="Q132" s="101">
        <v>0</v>
      </c>
      <c r="R132" s="101">
        <f>Q132*H132</f>
        <v>0</v>
      </c>
      <c r="S132" s="101">
        <v>0</v>
      </c>
      <c r="T132" s="102">
        <f>S132*H132</f>
        <v>0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R132" s="103" t="s">
        <v>82</v>
      </c>
      <c r="AT132" s="103" t="s">
        <v>78</v>
      </c>
      <c r="AU132" s="103" t="s">
        <v>83</v>
      </c>
      <c r="AY132" s="10" t="s">
        <v>76</v>
      </c>
      <c r="BE132" s="104">
        <f>IF(N132="základná",J132,0)</f>
        <v>0</v>
      </c>
      <c r="BF132" s="104">
        <f>IF(N132="znížená",J132,0)</f>
        <v>0</v>
      </c>
      <c r="BG132" s="104">
        <f>IF(N132="zákl. prenesená",J132,0)</f>
        <v>0</v>
      </c>
      <c r="BH132" s="104">
        <f>IF(N132="zníž. prenesená",J132,0)</f>
        <v>0</v>
      </c>
      <c r="BI132" s="104">
        <f>IF(N132="nulová",J132,0)</f>
        <v>0</v>
      </c>
      <c r="BJ132" s="10" t="s">
        <v>83</v>
      </c>
      <c r="BK132" s="105">
        <f>ROUND(I132*H132,3)</f>
        <v>0</v>
      </c>
      <c r="BL132" s="10" t="s">
        <v>82</v>
      </c>
      <c r="BM132" s="103" t="s">
        <v>105</v>
      </c>
    </row>
    <row r="133" spans="1:65" s="8" customFormat="1" x14ac:dyDescent="0.2">
      <c r="B133" s="106"/>
      <c r="D133" s="107" t="s">
        <v>96</v>
      </c>
      <c r="E133" s="108" t="s">
        <v>0</v>
      </c>
      <c r="F133" s="109" t="s">
        <v>370</v>
      </c>
      <c r="H133" s="110">
        <v>2.08</v>
      </c>
      <c r="L133" s="106"/>
      <c r="M133" s="111"/>
      <c r="N133" s="112"/>
      <c r="O133" s="112"/>
      <c r="P133" s="112"/>
      <c r="Q133" s="112"/>
      <c r="R133" s="112"/>
      <c r="S133" s="112"/>
      <c r="T133" s="113"/>
      <c r="AT133" s="108" t="s">
        <v>96</v>
      </c>
      <c r="AU133" s="108" t="s">
        <v>83</v>
      </c>
      <c r="AV133" s="8" t="s">
        <v>83</v>
      </c>
      <c r="AW133" s="8" t="s">
        <v>18</v>
      </c>
      <c r="AX133" s="8" t="s">
        <v>44</v>
      </c>
      <c r="AY133" s="108" t="s">
        <v>76</v>
      </c>
    </row>
    <row r="134" spans="1:65" s="9" customFormat="1" x14ac:dyDescent="0.2">
      <c r="B134" s="114"/>
      <c r="D134" s="107" t="s">
        <v>96</v>
      </c>
      <c r="E134" s="115" t="s">
        <v>0</v>
      </c>
      <c r="F134" s="116" t="s">
        <v>106</v>
      </c>
      <c r="H134" s="117">
        <v>2.08</v>
      </c>
      <c r="L134" s="114"/>
      <c r="M134" s="118"/>
      <c r="N134" s="119"/>
      <c r="O134" s="119"/>
      <c r="P134" s="119"/>
      <c r="Q134" s="119"/>
      <c r="R134" s="119"/>
      <c r="S134" s="119"/>
      <c r="T134" s="120"/>
      <c r="AT134" s="115" t="s">
        <v>96</v>
      </c>
      <c r="AU134" s="115" t="s">
        <v>83</v>
      </c>
      <c r="AV134" s="9" t="s">
        <v>82</v>
      </c>
      <c r="AW134" s="9" t="s">
        <v>18</v>
      </c>
      <c r="AX134" s="9" t="s">
        <v>45</v>
      </c>
      <c r="AY134" s="115" t="s">
        <v>76</v>
      </c>
    </row>
    <row r="135" spans="1:65" s="2" customFormat="1" ht="24.2" customHeight="1" x14ac:dyDescent="0.2">
      <c r="A135" s="18"/>
      <c r="B135" s="92"/>
      <c r="C135" s="93" t="s">
        <v>107</v>
      </c>
      <c r="D135" s="93" t="s">
        <v>78</v>
      </c>
      <c r="E135" s="94" t="s">
        <v>108</v>
      </c>
      <c r="F135" s="95" t="s">
        <v>109</v>
      </c>
      <c r="G135" s="96" t="s">
        <v>110</v>
      </c>
      <c r="H135" s="97">
        <v>6</v>
      </c>
      <c r="I135" s="97"/>
      <c r="J135" s="97">
        <f t="shared" ref="J135:J141" si="0">ROUND(I135*H135,3)</f>
        <v>0</v>
      </c>
      <c r="K135" s="98"/>
      <c r="L135" s="19"/>
      <c r="M135" s="99" t="s">
        <v>0</v>
      </c>
      <c r="N135" s="100" t="s">
        <v>27</v>
      </c>
      <c r="O135" s="101">
        <v>0.48299999999999998</v>
      </c>
      <c r="P135" s="101">
        <f t="shared" ref="P135:P141" si="1">O135*H135</f>
        <v>2.8979999999999997</v>
      </c>
      <c r="Q135" s="101">
        <v>8.4999999999999995E-4</v>
      </c>
      <c r="R135" s="101">
        <f t="shared" ref="R135:R141" si="2">Q135*H135</f>
        <v>5.0999999999999995E-3</v>
      </c>
      <c r="S135" s="101">
        <v>0</v>
      </c>
      <c r="T135" s="102">
        <f t="shared" ref="T135:T141" si="3">S135*H135</f>
        <v>0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R135" s="103" t="s">
        <v>82</v>
      </c>
      <c r="AT135" s="103" t="s">
        <v>78</v>
      </c>
      <c r="AU135" s="103" t="s">
        <v>83</v>
      </c>
      <c r="AY135" s="10" t="s">
        <v>76</v>
      </c>
      <c r="BE135" s="104">
        <f t="shared" ref="BE135:BE141" si="4">IF(N135="základná",J135,0)</f>
        <v>0</v>
      </c>
      <c r="BF135" s="104">
        <f t="shared" ref="BF135:BF141" si="5">IF(N135="znížená",J135,0)</f>
        <v>0</v>
      </c>
      <c r="BG135" s="104">
        <f t="shared" ref="BG135:BG141" si="6">IF(N135="zákl. prenesená",J135,0)</f>
        <v>0</v>
      </c>
      <c r="BH135" s="104">
        <f t="shared" ref="BH135:BH141" si="7">IF(N135="zníž. prenesená",J135,0)</f>
        <v>0</v>
      </c>
      <c r="BI135" s="104">
        <f t="shared" ref="BI135:BI141" si="8">IF(N135="nulová",J135,0)</f>
        <v>0</v>
      </c>
      <c r="BJ135" s="10" t="s">
        <v>83</v>
      </c>
      <c r="BK135" s="105">
        <f t="shared" ref="BK135:BK141" si="9">ROUND(I135*H135,3)</f>
        <v>0</v>
      </c>
      <c r="BL135" s="10" t="s">
        <v>82</v>
      </c>
      <c r="BM135" s="103" t="s">
        <v>111</v>
      </c>
    </row>
    <row r="136" spans="1:65" s="2" customFormat="1" ht="24.2" customHeight="1" x14ac:dyDescent="0.2">
      <c r="A136" s="18"/>
      <c r="B136" s="92"/>
      <c r="C136" s="93" t="s">
        <v>112</v>
      </c>
      <c r="D136" s="93" t="s">
        <v>78</v>
      </c>
      <c r="E136" s="94" t="s">
        <v>113</v>
      </c>
      <c r="F136" s="95" t="s">
        <v>114</v>
      </c>
      <c r="G136" s="96" t="s">
        <v>110</v>
      </c>
      <c r="H136" s="97">
        <v>6</v>
      </c>
      <c r="I136" s="97"/>
      <c r="J136" s="97">
        <f t="shared" si="0"/>
        <v>0</v>
      </c>
      <c r="K136" s="98"/>
      <c r="L136" s="19"/>
      <c r="M136" s="99" t="s">
        <v>0</v>
      </c>
      <c r="N136" s="100" t="s">
        <v>27</v>
      </c>
      <c r="O136" s="101">
        <v>0.31</v>
      </c>
      <c r="P136" s="101">
        <f t="shared" si="1"/>
        <v>1.8599999999999999</v>
      </c>
      <c r="Q136" s="101">
        <v>0</v>
      </c>
      <c r="R136" s="101">
        <f t="shared" si="2"/>
        <v>0</v>
      </c>
      <c r="S136" s="101">
        <v>0</v>
      </c>
      <c r="T136" s="102">
        <f t="shared" si="3"/>
        <v>0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R136" s="103" t="s">
        <v>82</v>
      </c>
      <c r="AT136" s="103" t="s">
        <v>78</v>
      </c>
      <c r="AU136" s="103" t="s">
        <v>83</v>
      </c>
      <c r="AY136" s="10" t="s">
        <v>76</v>
      </c>
      <c r="BE136" s="104">
        <f t="shared" si="4"/>
        <v>0</v>
      </c>
      <c r="BF136" s="104">
        <f t="shared" si="5"/>
        <v>0</v>
      </c>
      <c r="BG136" s="104">
        <f t="shared" si="6"/>
        <v>0</v>
      </c>
      <c r="BH136" s="104">
        <f t="shared" si="7"/>
        <v>0</v>
      </c>
      <c r="BI136" s="104">
        <f t="shared" si="8"/>
        <v>0</v>
      </c>
      <c r="BJ136" s="10" t="s">
        <v>83</v>
      </c>
      <c r="BK136" s="105">
        <f t="shared" si="9"/>
        <v>0</v>
      </c>
      <c r="BL136" s="10" t="s">
        <v>82</v>
      </c>
      <c r="BM136" s="103" t="s">
        <v>115</v>
      </c>
    </row>
    <row r="137" spans="1:65" s="2" customFormat="1" ht="24.2" customHeight="1" x14ac:dyDescent="0.2">
      <c r="A137" s="18"/>
      <c r="B137" s="92"/>
      <c r="C137" s="93" t="s">
        <v>116</v>
      </c>
      <c r="D137" s="93" t="s">
        <v>78</v>
      </c>
      <c r="E137" s="94" t="s">
        <v>117</v>
      </c>
      <c r="F137" s="95" t="s">
        <v>118</v>
      </c>
      <c r="G137" s="96" t="s">
        <v>87</v>
      </c>
      <c r="H137" s="97">
        <v>1.4</v>
      </c>
      <c r="I137" s="97"/>
      <c r="J137" s="97">
        <f t="shared" si="0"/>
        <v>0</v>
      </c>
      <c r="K137" s="98"/>
      <c r="L137" s="19"/>
      <c r="M137" s="99" t="s">
        <v>0</v>
      </c>
      <c r="N137" s="100" t="s">
        <v>27</v>
      </c>
      <c r="O137" s="101">
        <v>0.97399999999999998</v>
      </c>
      <c r="P137" s="101">
        <f t="shared" si="1"/>
        <v>1.3635999999999999</v>
      </c>
      <c r="Q137" s="101">
        <v>0</v>
      </c>
      <c r="R137" s="101">
        <f t="shared" si="2"/>
        <v>0</v>
      </c>
      <c r="S137" s="101">
        <v>0</v>
      </c>
      <c r="T137" s="102">
        <f t="shared" si="3"/>
        <v>0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R137" s="103" t="s">
        <v>82</v>
      </c>
      <c r="AT137" s="103" t="s">
        <v>78</v>
      </c>
      <c r="AU137" s="103" t="s">
        <v>83</v>
      </c>
      <c r="AY137" s="10" t="s">
        <v>76</v>
      </c>
      <c r="BE137" s="104">
        <f t="shared" si="4"/>
        <v>0</v>
      </c>
      <c r="BF137" s="104">
        <f t="shared" si="5"/>
        <v>0</v>
      </c>
      <c r="BG137" s="104">
        <f t="shared" si="6"/>
        <v>0</v>
      </c>
      <c r="BH137" s="104">
        <f t="shared" si="7"/>
        <v>0</v>
      </c>
      <c r="BI137" s="104">
        <f t="shared" si="8"/>
        <v>0</v>
      </c>
      <c r="BJ137" s="10" t="s">
        <v>83</v>
      </c>
      <c r="BK137" s="105">
        <f t="shared" si="9"/>
        <v>0</v>
      </c>
      <c r="BL137" s="10" t="s">
        <v>82</v>
      </c>
      <c r="BM137" s="103" t="s">
        <v>119</v>
      </c>
    </row>
    <row r="138" spans="1:65" s="2" customFormat="1" ht="24.2" customHeight="1" x14ac:dyDescent="0.2">
      <c r="A138" s="18"/>
      <c r="B138" s="92"/>
      <c r="C138" s="93" t="s">
        <v>120</v>
      </c>
      <c r="D138" s="93" t="s">
        <v>78</v>
      </c>
      <c r="E138" s="94" t="s">
        <v>121</v>
      </c>
      <c r="F138" s="95" t="s">
        <v>122</v>
      </c>
      <c r="G138" s="96" t="s">
        <v>87</v>
      </c>
      <c r="H138" s="97">
        <v>2.4</v>
      </c>
      <c r="I138" s="97"/>
      <c r="J138" s="97">
        <f t="shared" si="0"/>
        <v>0</v>
      </c>
      <c r="K138" s="98"/>
      <c r="L138" s="19"/>
      <c r="M138" s="99" t="s">
        <v>0</v>
      </c>
      <c r="N138" s="100" t="s">
        <v>27</v>
      </c>
      <c r="O138" s="101">
        <v>8.1000000000000003E-2</v>
      </c>
      <c r="P138" s="101">
        <f t="shared" si="1"/>
        <v>0.19439999999999999</v>
      </c>
      <c r="Q138" s="101">
        <v>0</v>
      </c>
      <c r="R138" s="101">
        <f t="shared" si="2"/>
        <v>0</v>
      </c>
      <c r="S138" s="101">
        <v>0</v>
      </c>
      <c r="T138" s="102">
        <f t="shared" si="3"/>
        <v>0</v>
      </c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R138" s="103" t="s">
        <v>82</v>
      </c>
      <c r="AT138" s="103" t="s">
        <v>78</v>
      </c>
      <c r="AU138" s="103" t="s">
        <v>83</v>
      </c>
      <c r="AY138" s="10" t="s">
        <v>76</v>
      </c>
      <c r="BE138" s="104">
        <f t="shared" si="4"/>
        <v>0</v>
      </c>
      <c r="BF138" s="104">
        <f t="shared" si="5"/>
        <v>0</v>
      </c>
      <c r="BG138" s="104">
        <f t="shared" si="6"/>
        <v>0</v>
      </c>
      <c r="BH138" s="104">
        <f t="shared" si="7"/>
        <v>0</v>
      </c>
      <c r="BI138" s="104">
        <f t="shared" si="8"/>
        <v>0</v>
      </c>
      <c r="BJ138" s="10" t="s">
        <v>83</v>
      </c>
      <c r="BK138" s="105">
        <f t="shared" si="9"/>
        <v>0</v>
      </c>
      <c r="BL138" s="10" t="s">
        <v>82</v>
      </c>
      <c r="BM138" s="103" t="s">
        <v>123</v>
      </c>
    </row>
    <row r="139" spans="1:65" s="2" customFormat="1" ht="24.2" customHeight="1" x14ac:dyDescent="0.2">
      <c r="A139" s="18"/>
      <c r="B139" s="92"/>
      <c r="C139" s="93" t="s">
        <v>124</v>
      </c>
      <c r="D139" s="93" t="s">
        <v>78</v>
      </c>
      <c r="E139" s="94" t="s">
        <v>125</v>
      </c>
      <c r="F139" s="95" t="s">
        <v>126</v>
      </c>
      <c r="G139" s="96" t="s">
        <v>87</v>
      </c>
      <c r="H139" s="97">
        <v>2.4</v>
      </c>
      <c r="I139" s="97"/>
      <c r="J139" s="97">
        <f t="shared" si="0"/>
        <v>0</v>
      </c>
      <c r="K139" s="98"/>
      <c r="L139" s="19"/>
      <c r="M139" s="99" t="s">
        <v>0</v>
      </c>
      <c r="N139" s="100" t="s">
        <v>27</v>
      </c>
      <c r="O139" s="101">
        <v>7.0999999999999994E-2</v>
      </c>
      <c r="P139" s="101">
        <f t="shared" si="1"/>
        <v>0.17039999999999997</v>
      </c>
      <c r="Q139" s="101">
        <v>0</v>
      </c>
      <c r="R139" s="101">
        <f t="shared" si="2"/>
        <v>0</v>
      </c>
      <c r="S139" s="101">
        <v>0</v>
      </c>
      <c r="T139" s="102">
        <f t="shared" si="3"/>
        <v>0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R139" s="103" t="s">
        <v>82</v>
      </c>
      <c r="AT139" s="103" t="s">
        <v>78</v>
      </c>
      <c r="AU139" s="103" t="s">
        <v>83</v>
      </c>
      <c r="AY139" s="10" t="s">
        <v>76</v>
      </c>
      <c r="BE139" s="104">
        <f t="shared" si="4"/>
        <v>0</v>
      </c>
      <c r="BF139" s="104">
        <f t="shared" si="5"/>
        <v>0</v>
      </c>
      <c r="BG139" s="104">
        <f t="shared" si="6"/>
        <v>0</v>
      </c>
      <c r="BH139" s="104">
        <f t="shared" si="7"/>
        <v>0</v>
      </c>
      <c r="BI139" s="104">
        <f t="shared" si="8"/>
        <v>0</v>
      </c>
      <c r="BJ139" s="10" t="s">
        <v>83</v>
      </c>
      <c r="BK139" s="105">
        <f t="shared" si="9"/>
        <v>0</v>
      </c>
      <c r="BL139" s="10" t="s">
        <v>82</v>
      </c>
      <c r="BM139" s="103" t="s">
        <v>127</v>
      </c>
    </row>
    <row r="140" spans="1:65" s="2" customFormat="1" ht="14.45" customHeight="1" x14ac:dyDescent="0.2">
      <c r="A140" s="18"/>
      <c r="B140" s="92"/>
      <c r="C140" s="93" t="s">
        <v>128</v>
      </c>
      <c r="D140" s="93" t="s">
        <v>78</v>
      </c>
      <c r="E140" s="94" t="s">
        <v>129</v>
      </c>
      <c r="F140" s="95" t="s">
        <v>130</v>
      </c>
      <c r="G140" s="96" t="s">
        <v>87</v>
      </c>
      <c r="H140" s="97">
        <v>2.4</v>
      </c>
      <c r="I140" s="97"/>
      <c r="J140" s="97">
        <f t="shared" si="0"/>
        <v>0</v>
      </c>
      <c r="K140" s="98"/>
      <c r="L140" s="19"/>
      <c r="M140" s="99" t="s">
        <v>0</v>
      </c>
      <c r="N140" s="100" t="s">
        <v>27</v>
      </c>
      <c r="O140" s="101">
        <v>8.9999999999999993E-3</v>
      </c>
      <c r="P140" s="101">
        <f t="shared" si="1"/>
        <v>2.1599999999999998E-2</v>
      </c>
      <c r="Q140" s="101">
        <v>0</v>
      </c>
      <c r="R140" s="101">
        <f t="shared" si="2"/>
        <v>0</v>
      </c>
      <c r="S140" s="101">
        <v>0</v>
      </c>
      <c r="T140" s="102">
        <f t="shared" si="3"/>
        <v>0</v>
      </c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R140" s="103" t="s">
        <v>82</v>
      </c>
      <c r="AT140" s="103" t="s">
        <v>78</v>
      </c>
      <c r="AU140" s="103" t="s">
        <v>83</v>
      </c>
      <c r="AY140" s="10" t="s">
        <v>76</v>
      </c>
      <c r="BE140" s="104">
        <f t="shared" si="4"/>
        <v>0</v>
      </c>
      <c r="BF140" s="104">
        <f t="shared" si="5"/>
        <v>0</v>
      </c>
      <c r="BG140" s="104">
        <f t="shared" si="6"/>
        <v>0</v>
      </c>
      <c r="BH140" s="104">
        <f t="shared" si="7"/>
        <v>0</v>
      </c>
      <c r="BI140" s="104">
        <f t="shared" si="8"/>
        <v>0</v>
      </c>
      <c r="BJ140" s="10" t="s">
        <v>83</v>
      </c>
      <c r="BK140" s="105">
        <f t="shared" si="9"/>
        <v>0</v>
      </c>
      <c r="BL140" s="10" t="s">
        <v>82</v>
      </c>
      <c r="BM140" s="103" t="s">
        <v>131</v>
      </c>
    </row>
    <row r="141" spans="1:65" s="2" customFormat="1" ht="24.2" customHeight="1" x14ac:dyDescent="0.2">
      <c r="A141" s="18"/>
      <c r="B141" s="92"/>
      <c r="C141" s="93" t="s">
        <v>132</v>
      </c>
      <c r="D141" s="93" t="s">
        <v>78</v>
      </c>
      <c r="E141" s="94" t="s">
        <v>133</v>
      </c>
      <c r="F141" s="95" t="s">
        <v>134</v>
      </c>
      <c r="G141" s="96" t="s">
        <v>87</v>
      </c>
      <c r="H141" s="97">
        <v>7.36</v>
      </c>
      <c r="I141" s="97"/>
      <c r="J141" s="97">
        <f t="shared" si="0"/>
        <v>0</v>
      </c>
      <c r="K141" s="98"/>
      <c r="L141" s="19"/>
      <c r="M141" s="99" t="s">
        <v>0</v>
      </c>
      <c r="N141" s="100" t="s">
        <v>27</v>
      </c>
      <c r="O141" s="101">
        <v>0.24199999999999999</v>
      </c>
      <c r="P141" s="101">
        <f t="shared" si="1"/>
        <v>1.78112</v>
      </c>
      <c r="Q141" s="101">
        <v>0</v>
      </c>
      <c r="R141" s="101">
        <f t="shared" si="2"/>
        <v>0</v>
      </c>
      <c r="S141" s="101">
        <v>0</v>
      </c>
      <c r="T141" s="102">
        <f t="shared" si="3"/>
        <v>0</v>
      </c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R141" s="103" t="s">
        <v>82</v>
      </c>
      <c r="AT141" s="103" t="s">
        <v>78</v>
      </c>
      <c r="AU141" s="103" t="s">
        <v>83</v>
      </c>
      <c r="AY141" s="10" t="s">
        <v>76</v>
      </c>
      <c r="BE141" s="104">
        <f t="shared" si="4"/>
        <v>0</v>
      </c>
      <c r="BF141" s="104">
        <f t="shared" si="5"/>
        <v>0</v>
      </c>
      <c r="BG141" s="104">
        <f t="shared" si="6"/>
        <v>0</v>
      </c>
      <c r="BH141" s="104">
        <f t="shared" si="7"/>
        <v>0</v>
      </c>
      <c r="BI141" s="104">
        <f t="shared" si="8"/>
        <v>0</v>
      </c>
      <c r="BJ141" s="10" t="s">
        <v>83</v>
      </c>
      <c r="BK141" s="105">
        <f t="shared" si="9"/>
        <v>0</v>
      </c>
      <c r="BL141" s="10" t="s">
        <v>82</v>
      </c>
      <c r="BM141" s="103" t="s">
        <v>135</v>
      </c>
    </row>
    <row r="142" spans="1:65" s="8" customFormat="1" x14ac:dyDescent="0.2">
      <c r="B142" s="106"/>
      <c r="D142" s="107" t="s">
        <v>96</v>
      </c>
      <c r="E142" s="108" t="s">
        <v>0</v>
      </c>
      <c r="F142" s="109" t="s">
        <v>136</v>
      </c>
      <c r="H142" s="110">
        <v>7.36</v>
      </c>
      <c r="L142" s="106"/>
      <c r="M142" s="111"/>
      <c r="N142" s="112"/>
      <c r="O142" s="112"/>
      <c r="P142" s="112"/>
      <c r="Q142" s="112"/>
      <c r="R142" s="112"/>
      <c r="S142" s="112"/>
      <c r="T142" s="113"/>
      <c r="AT142" s="108" t="s">
        <v>96</v>
      </c>
      <c r="AU142" s="108" t="s">
        <v>83</v>
      </c>
      <c r="AV142" s="8" t="s">
        <v>83</v>
      </c>
      <c r="AW142" s="8" t="s">
        <v>18</v>
      </c>
      <c r="AX142" s="8" t="s">
        <v>45</v>
      </c>
      <c r="AY142" s="108" t="s">
        <v>76</v>
      </c>
    </row>
    <row r="143" spans="1:65" s="2" customFormat="1" ht="24.2" customHeight="1" x14ac:dyDescent="0.2">
      <c r="A143" s="18"/>
      <c r="B143" s="92"/>
      <c r="C143" s="93" t="s">
        <v>137</v>
      </c>
      <c r="D143" s="93" t="s">
        <v>78</v>
      </c>
      <c r="E143" s="94" t="s">
        <v>138</v>
      </c>
      <c r="F143" s="95" t="s">
        <v>139</v>
      </c>
      <c r="G143" s="96" t="s">
        <v>87</v>
      </c>
      <c r="H143" s="97">
        <v>1.8</v>
      </c>
      <c r="I143" s="97"/>
      <c r="J143" s="97">
        <f>ROUND(I143*H143,3)</f>
        <v>0</v>
      </c>
      <c r="K143" s="98"/>
      <c r="L143" s="19"/>
      <c r="M143" s="99" t="s">
        <v>0</v>
      </c>
      <c r="N143" s="100" t="s">
        <v>27</v>
      </c>
      <c r="O143" s="101">
        <v>1.5009999999999999</v>
      </c>
      <c r="P143" s="101">
        <f>O143*H143</f>
        <v>2.7018</v>
      </c>
      <c r="Q143" s="101">
        <v>0</v>
      </c>
      <c r="R143" s="101">
        <f>Q143*H143</f>
        <v>0</v>
      </c>
      <c r="S143" s="101">
        <v>0</v>
      </c>
      <c r="T143" s="102">
        <f>S143*H143</f>
        <v>0</v>
      </c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R143" s="103" t="s">
        <v>82</v>
      </c>
      <c r="AT143" s="103" t="s">
        <v>78</v>
      </c>
      <c r="AU143" s="103" t="s">
        <v>83</v>
      </c>
      <c r="AY143" s="10" t="s">
        <v>76</v>
      </c>
      <c r="BE143" s="104">
        <f>IF(N143="základná",J143,0)</f>
        <v>0</v>
      </c>
      <c r="BF143" s="104">
        <f>IF(N143="znížená",J143,0)</f>
        <v>0</v>
      </c>
      <c r="BG143" s="104">
        <f>IF(N143="zákl. prenesená",J143,0)</f>
        <v>0</v>
      </c>
      <c r="BH143" s="104">
        <f>IF(N143="zníž. prenesená",J143,0)</f>
        <v>0</v>
      </c>
      <c r="BI143" s="104">
        <f>IF(N143="nulová",J143,0)</f>
        <v>0</v>
      </c>
      <c r="BJ143" s="10" t="s">
        <v>83</v>
      </c>
      <c r="BK143" s="105">
        <f>ROUND(I143*H143,3)</f>
        <v>0</v>
      </c>
      <c r="BL143" s="10" t="s">
        <v>82</v>
      </c>
      <c r="BM143" s="103" t="s">
        <v>140</v>
      </c>
    </row>
    <row r="144" spans="1:65" s="8" customFormat="1" x14ac:dyDescent="0.2">
      <c r="B144" s="106"/>
      <c r="D144" s="107" t="s">
        <v>96</v>
      </c>
      <c r="E144" s="108" t="s">
        <v>0</v>
      </c>
      <c r="F144" s="109" t="s">
        <v>141</v>
      </c>
      <c r="H144" s="110">
        <v>1.8</v>
      </c>
      <c r="L144" s="106"/>
      <c r="M144" s="111"/>
      <c r="N144" s="112"/>
      <c r="O144" s="112"/>
      <c r="P144" s="112"/>
      <c r="Q144" s="112"/>
      <c r="R144" s="112"/>
      <c r="S144" s="112"/>
      <c r="T144" s="113"/>
      <c r="AT144" s="108" t="s">
        <v>96</v>
      </c>
      <c r="AU144" s="108" t="s">
        <v>83</v>
      </c>
      <c r="AV144" s="8" t="s">
        <v>83</v>
      </c>
      <c r="AW144" s="8" t="s">
        <v>18</v>
      </c>
      <c r="AX144" s="8" t="s">
        <v>45</v>
      </c>
      <c r="AY144" s="108" t="s">
        <v>76</v>
      </c>
    </row>
    <row r="145" spans="1:65" s="2" customFormat="1" ht="14.45" customHeight="1" x14ac:dyDescent="0.2">
      <c r="A145" s="18"/>
      <c r="B145" s="92"/>
      <c r="C145" s="121" t="s">
        <v>142</v>
      </c>
      <c r="D145" s="121" t="s">
        <v>143</v>
      </c>
      <c r="E145" s="122" t="s">
        <v>144</v>
      </c>
      <c r="F145" s="123" t="s">
        <v>145</v>
      </c>
      <c r="G145" s="124" t="s">
        <v>146</v>
      </c>
      <c r="H145" s="125">
        <v>3.06</v>
      </c>
      <c r="I145" s="125"/>
      <c r="J145" s="125">
        <f>ROUND(I145*H145,3)</f>
        <v>0</v>
      </c>
      <c r="K145" s="126"/>
      <c r="L145" s="127"/>
      <c r="M145" s="128" t="s">
        <v>0</v>
      </c>
      <c r="N145" s="129" t="s">
        <v>27</v>
      </c>
      <c r="O145" s="101">
        <v>0</v>
      </c>
      <c r="P145" s="101">
        <f>O145*H145</f>
        <v>0</v>
      </c>
      <c r="Q145" s="101">
        <v>1</v>
      </c>
      <c r="R145" s="101">
        <f>Q145*H145</f>
        <v>3.06</v>
      </c>
      <c r="S145" s="101">
        <v>0</v>
      </c>
      <c r="T145" s="102">
        <f>S145*H145</f>
        <v>0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R145" s="103" t="s">
        <v>112</v>
      </c>
      <c r="AT145" s="103" t="s">
        <v>143</v>
      </c>
      <c r="AU145" s="103" t="s">
        <v>83</v>
      </c>
      <c r="AY145" s="10" t="s">
        <v>76</v>
      </c>
      <c r="BE145" s="104">
        <f>IF(N145="základná",J145,0)</f>
        <v>0</v>
      </c>
      <c r="BF145" s="104">
        <f>IF(N145="znížená",J145,0)</f>
        <v>0</v>
      </c>
      <c r="BG145" s="104">
        <f>IF(N145="zákl. prenesená",J145,0)</f>
        <v>0</v>
      </c>
      <c r="BH145" s="104">
        <f>IF(N145="zníž. prenesená",J145,0)</f>
        <v>0</v>
      </c>
      <c r="BI145" s="104">
        <f>IF(N145="nulová",J145,0)</f>
        <v>0</v>
      </c>
      <c r="BJ145" s="10" t="s">
        <v>83</v>
      </c>
      <c r="BK145" s="105">
        <f>ROUND(I145*H145,3)</f>
        <v>0</v>
      </c>
      <c r="BL145" s="10" t="s">
        <v>82</v>
      </c>
      <c r="BM145" s="103" t="s">
        <v>147</v>
      </c>
    </row>
    <row r="146" spans="1:65" s="8" customFormat="1" x14ac:dyDescent="0.2">
      <c r="B146" s="106"/>
      <c r="D146" s="107" t="s">
        <v>96</v>
      </c>
      <c r="E146" s="108" t="s">
        <v>0</v>
      </c>
      <c r="F146" s="109" t="s">
        <v>148</v>
      </c>
      <c r="H146" s="110">
        <v>3.06</v>
      </c>
      <c r="L146" s="106"/>
      <c r="M146" s="111"/>
      <c r="N146" s="112"/>
      <c r="O146" s="112"/>
      <c r="P146" s="112"/>
      <c r="Q146" s="112"/>
      <c r="R146" s="112"/>
      <c r="S146" s="112"/>
      <c r="T146" s="113"/>
      <c r="AT146" s="108" t="s">
        <v>96</v>
      </c>
      <c r="AU146" s="108" t="s">
        <v>83</v>
      </c>
      <c r="AV146" s="8" t="s">
        <v>83</v>
      </c>
      <c r="AW146" s="8" t="s">
        <v>18</v>
      </c>
      <c r="AX146" s="8" t="s">
        <v>45</v>
      </c>
      <c r="AY146" s="108" t="s">
        <v>76</v>
      </c>
    </row>
    <row r="147" spans="1:65" s="7" customFormat="1" ht="22.9" customHeight="1" x14ac:dyDescent="0.2">
      <c r="B147" s="80"/>
      <c r="D147" s="81" t="s">
        <v>43</v>
      </c>
      <c r="E147" s="90" t="s">
        <v>82</v>
      </c>
      <c r="F147" s="90" t="s">
        <v>149</v>
      </c>
      <c r="J147" s="91">
        <f>BK147</f>
        <v>0</v>
      </c>
      <c r="L147" s="80"/>
      <c r="M147" s="84"/>
      <c r="N147" s="85"/>
      <c r="O147" s="85"/>
      <c r="P147" s="86">
        <f>SUM(P148:P149)</f>
        <v>0.96179999999999999</v>
      </c>
      <c r="Q147" s="85"/>
      <c r="R147" s="86">
        <f>SUM(R148:R149)</f>
        <v>1.1344620000000001</v>
      </c>
      <c r="S147" s="85"/>
      <c r="T147" s="87">
        <f>SUM(T148:T149)</f>
        <v>0</v>
      </c>
      <c r="AR147" s="81" t="s">
        <v>45</v>
      </c>
      <c r="AT147" s="88" t="s">
        <v>43</v>
      </c>
      <c r="AU147" s="88" t="s">
        <v>45</v>
      </c>
      <c r="AY147" s="81" t="s">
        <v>76</v>
      </c>
      <c r="BK147" s="89">
        <f>SUM(BK148:BK149)</f>
        <v>0</v>
      </c>
    </row>
    <row r="148" spans="1:65" s="2" customFormat="1" ht="37.9" customHeight="1" x14ac:dyDescent="0.2">
      <c r="A148" s="18"/>
      <c r="B148" s="92"/>
      <c r="C148" s="93" t="s">
        <v>150</v>
      </c>
      <c r="D148" s="93" t="s">
        <v>78</v>
      </c>
      <c r="E148" s="94" t="s">
        <v>151</v>
      </c>
      <c r="F148" s="95" t="s">
        <v>152</v>
      </c>
      <c r="G148" s="96" t="s">
        <v>87</v>
      </c>
      <c r="H148" s="97">
        <v>0.6</v>
      </c>
      <c r="I148" s="97"/>
      <c r="J148" s="97">
        <f>ROUND(I148*H148,3)</f>
        <v>0</v>
      </c>
      <c r="K148" s="98"/>
      <c r="L148" s="19"/>
      <c r="M148" s="99" t="s">
        <v>0</v>
      </c>
      <c r="N148" s="100" t="s">
        <v>27</v>
      </c>
      <c r="O148" s="101">
        <v>1.603</v>
      </c>
      <c r="P148" s="101">
        <f>O148*H148</f>
        <v>0.96179999999999999</v>
      </c>
      <c r="Q148" s="101">
        <v>1.8907700000000001</v>
      </c>
      <c r="R148" s="101">
        <f>Q148*H148</f>
        <v>1.1344620000000001</v>
      </c>
      <c r="S148" s="101">
        <v>0</v>
      </c>
      <c r="T148" s="102">
        <f>S148*H148</f>
        <v>0</v>
      </c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R148" s="103" t="s">
        <v>82</v>
      </c>
      <c r="AT148" s="103" t="s">
        <v>78</v>
      </c>
      <c r="AU148" s="103" t="s">
        <v>83</v>
      </c>
      <c r="AY148" s="10" t="s">
        <v>76</v>
      </c>
      <c r="BE148" s="104">
        <f>IF(N148="základná",J148,0)</f>
        <v>0</v>
      </c>
      <c r="BF148" s="104">
        <f>IF(N148="znížená",J148,0)</f>
        <v>0</v>
      </c>
      <c r="BG148" s="104">
        <f>IF(N148="zákl. prenesená",J148,0)</f>
        <v>0</v>
      </c>
      <c r="BH148" s="104">
        <f>IF(N148="zníž. prenesená",J148,0)</f>
        <v>0</v>
      </c>
      <c r="BI148" s="104">
        <f>IF(N148="nulová",J148,0)</f>
        <v>0</v>
      </c>
      <c r="BJ148" s="10" t="s">
        <v>83</v>
      </c>
      <c r="BK148" s="105">
        <f>ROUND(I148*H148,3)</f>
        <v>0</v>
      </c>
      <c r="BL148" s="10" t="s">
        <v>82</v>
      </c>
      <c r="BM148" s="103" t="s">
        <v>153</v>
      </c>
    </row>
    <row r="149" spans="1:65" s="8" customFormat="1" x14ac:dyDescent="0.2">
      <c r="B149" s="106"/>
      <c r="D149" s="107" t="s">
        <v>96</v>
      </c>
      <c r="E149" s="108" t="s">
        <v>0</v>
      </c>
      <c r="F149" s="109" t="s">
        <v>154</v>
      </c>
      <c r="H149" s="110">
        <v>0.6</v>
      </c>
      <c r="L149" s="106"/>
      <c r="M149" s="111"/>
      <c r="N149" s="112"/>
      <c r="O149" s="112"/>
      <c r="P149" s="112"/>
      <c r="Q149" s="112"/>
      <c r="R149" s="112"/>
      <c r="S149" s="112"/>
      <c r="T149" s="113"/>
      <c r="AT149" s="108" t="s">
        <v>96</v>
      </c>
      <c r="AU149" s="108" t="s">
        <v>83</v>
      </c>
      <c r="AV149" s="8" t="s">
        <v>83</v>
      </c>
      <c r="AW149" s="8" t="s">
        <v>18</v>
      </c>
      <c r="AX149" s="8" t="s">
        <v>45</v>
      </c>
      <c r="AY149" s="108" t="s">
        <v>76</v>
      </c>
    </row>
    <row r="150" spans="1:65" s="7" customFormat="1" ht="22.9" customHeight="1" x14ac:dyDescent="0.2">
      <c r="B150" s="80"/>
      <c r="D150" s="81" t="s">
        <v>43</v>
      </c>
      <c r="E150" s="90" t="s">
        <v>102</v>
      </c>
      <c r="F150" s="90" t="s">
        <v>155</v>
      </c>
      <c r="J150" s="91">
        <f>BK150</f>
        <v>0</v>
      </c>
      <c r="L150" s="80"/>
      <c r="M150" s="84"/>
      <c r="N150" s="85"/>
      <c r="O150" s="85"/>
      <c r="P150" s="86">
        <f>P151</f>
        <v>3.1269600000000004</v>
      </c>
      <c r="Q150" s="85"/>
      <c r="R150" s="86">
        <f>R151</f>
        <v>6.3E-2</v>
      </c>
      <c r="S150" s="85"/>
      <c r="T150" s="87">
        <f>T151</f>
        <v>0</v>
      </c>
      <c r="AR150" s="81" t="s">
        <v>45</v>
      </c>
      <c r="AT150" s="88" t="s">
        <v>43</v>
      </c>
      <c r="AU150" s="88" t="s">
        <v>45</v>
      </c>
      <c r="AY150" s="81" t="s">
        <v>76</v>
      </c>
      <c r="BK150" s="89">
        <f>BK151</f>
        <v>0</v>
      </c>
    </row>
    <row r="151" spans="1:65" s="2" customFormat="1" ht="24.2" customHeight="1" x14ac:dyDescent="0.2">
      <c r="A151" s="18"/>
      <c r="B151" s="92"/>
      <c r="C151" s="93" t="s">
        <v>156</v>
      </c>
      <c r="D151" s="93" t="s">
        <v>78</v>
      </c>
      <c r="E151" s="94" t="s">
        <v>157</v>
      </c>
      <c r="F151" s="95" t="s">
        <v>158</v>
      </c>
      <c r="G151" s="96" t="s">
        <v>110</v>
      </c>
      <c r="H151" s="97">
        <v>9</v>
      </c>
      <c r="I151" s="97"/>
      <c r="J151" s="97">
        <f>ROUND(I151*H151,3)</f>
        <v>0</v>
      </c>
      <c r="K151" s="98"/>
      <c r="L151" s="19"/>
      <c r="M151" s="99" t="s">
        <v>0</v>
      </c>
      <c r="N151" s="100" t="s">
        <v>27</v>
      </c>
      <c r="O151" s="101">
        <v>0.34744000000000003</v>
      </c>
      <c r="P151" s="101">
        <f>O151*H151</f>
        <v>3.1269600000000004</v>
      </c>
      <c r="Q151" s="101">
        <v>7.0000000000000001E-3</v>
      </c>
      <c r="R151" s="101">
        <f>Q151*H151</f>
        <v>6.3E-2</v>
      </c>
      <c r="S151" s="101">
        <v>0</v>
      </c>
      <c r="T151" s="102">
        <f>S151*H151</f>
        <v>0</v>
      </c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R151" s="103" t="s">
        <v>82</v>
      </c>
      <c r="AT151" s="103" t="s">
        <v>78</v>
      </c>
      <c r="AU151" s="103" t="s">
        <v>83</v>
      </c>
      <c r="AY151" s="10" t="s">
        <v>76</v>
      </c>
      <c r="BE151" s="104">
        <f>IF(N151="základná",J151,0)</f>
        <v>0</v>
      </c>
      <c r="BF151" s="104">
        <f>IF(N151="znížená",J151,0)</f>
        <v>0</v>
      </c>
      <c r="BG151" s="104">
        <f>IF(N151="zákl. prenesená",J151,0)</f>
        <v>0</v>
      </c>
      <c r="BH151" s="104">
        <f>IF(N151="zníž. prenesená",J151,0)</f>
        <v>0</v>
      </c>
      <c r="BI151" s="104">
        <f>IF(N151="nulová",J151,0)</f>
        <v>0</v>
      </c>
      <c r="BJ151" s="10" t="s">
        <v>83</v>
      </c>
      <c r="BK151" s="105">
        <f>ROUND(I151*H151,3)</f>
        <v>0</v>
      </c>
      <c r="BL151" s="10" t="s">
        <v>82</v>
      </c>
      <c r="BM151" s="103" t="s">
        <v>159</v>
      </c>
    </row>
    <row r="152" spans="1:65" s="7" customFormat="1" ht="22.9" customHeight="1" x14ac:dyDescent="0.2">
      <c r="B152" s="80"/>
      <c r="D152" s="81" t="s">
        <v>43</v>
      </c>
      <c r="E152" s="90" t="s">
        <v>112</v>
      </c>
      <c r="F152" s="90" t="s">
        <v>160</v>
      </c>
      <c r="J152" s="91">
        <f>BK152</f>
        <v>0</v>
      </c>
      <c r="L152" s="80"/>
      <c r="M152" s="84"/>
      <c r="N152" s="85"/>
      <c r="O152" s="85"/>
      <c r="P152" s="86">
        <f>SUM(P153:P177)</f>
        <v>12.838000000000001</v>
      </c>
      <c r="Q152" s="85"/>
      <c r="R152" s="86">
        <f>SUM(R153:R177)</f>
        <v>5.9560000000000009E-2</v>
      </c>
      <c r="S152" s="85"/>
      <c r="T152" s="87">
        <f>SUM(T153:T177)</f>
        <v>0</v>
      </c>
      <c r="AR152" s="81" t="s">
        <v>45</v>
      </c>
      <c r="AT152" s="88" t="s">
        <v>43</v>
      </c>
      <c r="AU152" s="88" t="s">
        <v>45</v>
      </c>
      <c r="AY152" s="81" t="s">
        <v>76</v>
      </c>
      <c r="BK152" s="89">
        <f>SUM(BK153:BK177)</f>
        <v>0</v>
      </c>
    </row>
    <row r="153" spans="1:65" s="2" customFormat="1" ht="24.2" customHeight="1" x14ac:dyDescent="0.2">
      <c r="A153" s="18"/>
      <c r="B153" s="92"/>
      <c r="C153" s="93" t="s">
        <v>161</v>
      </c>
      <c r="D153" s="93" t="s">
        <v>78</v>
      </c>
      <c r="E153" s="94" t="s">
        <v>162</v>
      </c>
      <c r="F153" s="95" t="s">
        <v>163</v>
      </c>
      <c r="G153" s="96" t="s">
        <v>81</v>
      </c>
      <c r="H153" s="97">
        <v>3</v>
      </c>
      <c r="I153" s="97"/>
      <c r="J153" s="97">
        <f>ROUND(I153*H153,3)</f>
        <v>0</v>
      </c>
      <c r="K153" s="98"/>
      <c r="L153" s="19"/>
      <c r="M153" s="99" t="s">
        <v>0</v>
      </c>
      <c r="N153" s="100" t="s">
        <v>27</v>
      </c>
      <c r="O153" s="101">
        <v>0.04</v>
      </c>
      <c r="P153" s="101">
        <f>O153*H153</f>
        <v>0.12</v>
      </c>
      <c r="Q153" s="101">
        <v>1.0000000000000001E-5</v>
      </c>
      <c r="R153" s="101">
        <f>Q153*H153</f>
        <v>3.0000000000000004E-5</v>
      </c>
      <c r="S153" s="101">
        <v>0</v>
      </c>
      <c r="T153" s="102">
        <f>S153*H153</f>
        <v>0</v>
      </c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R153" s="103" t="s">
        <v>82</v>
      </c>
      <c r="AT153" s="103" t="s">
        <v>78</v>
      </c>
      <c r="AU153" s="103" t="s">
        <v>83</v>
      </c>
      <c r="AY153" s="10" t="s">
        <v>76</v>
      </c>
      <c r="BE153" s="104">
        <f>IF(N153="základná",J153,0)</f>
        <v>0</v>
      </c>
      <c r="BF153" s="104">
        <f>IF(N153="znížená",J153,0)</f>
        <v>0</v>
      </c>
      <c r="BG153" s="104">
        <f>IF(N153="zákl. prenesená",J153,0)</f>
        <v>0</v>
      </c>
      <c r="BH153" s="104">
        <f>IF(N153="zníž. prenesená",J153,0)</f>
        <v>0</v>
      </c>
      <c r="BI153" s="104">
        <f>IF(N153="nulová",J153,0)</f>
        <v>0</v>
      </c>
      <c r="BJ153" s="10" t="s">
        <v>83</v>
      </c>
      <c r="BK153" s="105">
        <f>ROUND(I153*H153,3)</f>
        <v>0</v>
      </c>
      <c r="BL153" s="10" t="s">
        <v>82</v>
      </c>
      <c r="BM153" s="103" t="s">
        <v>164</v>
      </c>
    </row>
    <row r="154" spans="1:65" s="2" customFormat="1" ht="24.2" customHeight="1" x14ac:dyDescent="0.2">
      <c r="A154" s="18"/>
      <c r="B154" s="92"/>
      <c r="C154" s="121" t="s">
        <v>165</v>
      </c>
      <c r="D154" s="121" t="s">
        <v>143</v>
      </c>
      <c r="E154" s="122" t="s">
        <v>166</v>
      </c>
      <c r="F154" s="123" t="s">
        <v>167</v>
      </c>
      <c r="G154" s="124" t="s">
        <v>168</v>
      </c>
      <c r="H154" s="125">
        <v>1</v>
      </c>
      <c r="I154" s="125"/>
      <c r="J154" s="125">
        <f>ROUND(I154*H154,3)</f>
        <v>0</v>
      </c>
      <c r="K154" s="126"/>
      <c r="L154" s="127"/>
      <c r="M154" s="128" t="s">
        <v>0</v>
      </c>
      <c r="N154" s="129" t="s">
        <v>27</v>
      </c>
      <c r="O154" s="101">
        <v>0</v>
      </c>
      <c r="P154" s="101">
        <f>O154*H154</f>
        <v>0</v>
      </c>
      <c r="Q154" s="101">
        <v>7.0000000000000001E-3</v>
      </c>
      <c r="R154" s="101">
        <f>Q154*H154</f>
        <v>7.0000000000000001E-3</v>
      </c>
      <c r="S154" s="101">
        <v>0</v>
      </c>
      <c r="T154" s="102">
        <f>S154*H154</f>
        <v>0</v>
      </c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R154" s="103" t="s">
        <v>112</v>
      </c>
      <c r="AT154" s="103" t="s">
        <v>143</v>
      </c>
      <c r="AU154" s="103" t="s">
        <v>83</v>
      </c>
      <c r="AY154" s="10" t="s">
        <v>76</v>
      </c>
      <c r="BE154" s="104">
        <f>IF(N154="základná",J154,0)</f>
        <v>0</v>
      </c>
      <c r="BF154" s="104">
        <f>IF(N154="znížená",J154,0)</f>
        <v>0</v>
      </c>
      <c r="BG154" s="104">
        <f>IF(N154="zákl. prenesená",J154,0)</f>
        <v>0</v>
      </c>
      <c r="BH154" s="104">
        <f>IF(N154="zníž. prenesená",J154,0)</f>
        <v>0</v>
      </c>
      <c r="BI154" s="104">
        <f>IF(N154="nulová",J154,0)</f>
        <v>0</v>
      </c>
      <c r="BJ154" s="10" t="s">
        <v>83</v>
      </c>
      <c r="BK154" s="105">
        <f>ROUND(I154*H154,3)</f>
        <v>0</v>
      </c>
      <c r="BL154" s="10" t="s">
        <v>82</v>
      </c>
      <c r="BM154" s="103" t="s">
        <v>169</v>
      </c>
    </row>
    <row r="155" spans="1:65" s="8" customFormat="1" x14ac:dyDescent="0.2">
      <c r="B155" s="106"/>
      <c r="D155" s="107"/>
      <c r="F155" s="109"/>
      <c r="H155" s="110"/>
      <c r="L155" s="106"/>
      <c r="M155" s="111"/>
      <c r="N155" s="112"/>
      <c r="O155" s="112"/>
      <c r="P155" s="112"/>
      <c r="Q155" s="112"/>
      <c r="R155" s="112"/>
      <c r="S155" s="112"/>
      <c r="T155" s="113"/>
      <c r="AT155" s="108"/>
      <c r="AU155" s="108"/>
      <c r="AY155" s="108"/>
    </row>
    <row r="156" spans="1:65" s="2" customFormat="1" ht="24.2" customHeight="1" x14ac:dyDescent="0.2">
      <c r="A156" s="18"/>
      <c r="B156" s="92"/>
      <c r="C156" s="121" t="s">
        <v>4</v>
      </c>
      <c r="D156" s="121" t="s">
        <v>143</v>
      </c>
      <c r="E156" s="122" t="s">
        <v>170</v>
      </c>
      <c r="F156" s="123" t="s">
        <v>171</v>
      </c>
      <c r="G156" s="124" t="s">
        <v>168</v>
      </c>
      <c r="H156" s="125">
        <v>1</v>
      </c>
      <c r="I156" s="125"/>
      <c r="J156" s="125">
        <f>ROUND(I156*H156,3)</f>
        <v>0</v>
      </c>
      <c r="K156" s="126"/>
      <c r="L156" s="127"/>
      <c r="M156" s="128" t="s">
        <v>0</v>
      </c>
      <c r="N156" s="129" t="s">
        <v>27</v>
      </c>
      <c r="O156" s="101">
        <v>0</v>
      </c>
      <c r="P156" s="101">
        <f>O156*H156</f>
        <v>0</v>
      </c>
      <c r="Q156" s="101">
        <v>7.0000000000000001E-3</v>
      </c>
      <c r="R156" s="101">
        <f>Q156*H156</f>
        <v>7.0000000000000001E-3</v>
      </c>
      <c r="S156" s="101">
        <v>0</v>
      </c>
      <c r="T156" s="102">
        <f>S156*H156</f>
        <v>0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R156" s="103" t="s">
        <v>112</v>
      </c>
      <c r="AT156" s="103" t="s">
        <v>143</v>
      </c>
      <c r="AU156" s="103" t="s">
        <v>83</v>
      </c>
      <c r="AY156" s="10" t="s">
        <v>76</v>
      </c>
      <c r="BE156" s="104">
        <f>IF(N156="základná",J156,0)</f>
        <v>0</v>
      </c>
      <c r="BF156" s="104">
        <f>IF(N156="znížená",J156,0)</f>
        <v>0</v>
      </c>
      <c r="BG156" s="104">
        <f>IF(N156="zákl. prenesená",J156,0)</f>
        <v>0</v>
      </c>
      <c r="BH156" s="104">
        <f>IF(N156="zníž. prenesená",J156,0)</f>
        <v>0</v>
      </c>
      <c r="BI156" s="104">
        <f>IF(N156="nulová",J156,0)</f>
        <v>0</v>
      </c>
      <c r="BJ156" s="10" t="s">
        <v>83</v>
      </c>
      <c r="BK156" s="105">
        <f>ROUND(I156*H156,3)</f>
        <v>0</v>
      </c>
      <c r="BL156" s="10" t="s">
        <v>82</v>
      </c>
      <c r="BM156" s="103" t="s">
        <v>172</v>
      </c>
    </row>
    <row r="157" spans="1:65" s="8" customFormat="1" x14ac:dyDescent="0.2">
      <c r="B157" s="106"/>
      <c r="D157" s="107"/>
      <c r="F157" s="109"/>
      <c r="H157" s="110"/>
      <c r="L157" s="106"/>
      <c r="M157" s="111"/>
      <c r="N157" s="112"/>
      <c r="O157" s="112"/>
      <c r="P157" s="112"/>
      <c r="Q157" s="112"/>
      <c r="R157" s="112"/>
      <c r="S157" s="112"/>
      <c r="T157" s="113"/>
      <c r="AT157" s="108"/>
      <c r="AU157" s="108"/>
      <c r="AY157" s="108"/>
    </row>
    <row r="158" spans="1:65" s="2" customFormat="1" ht="24.2" customHeight="1" x14ac:dyDescent="0.2">
      <c r="A158" s="18"/>
      <c r="B158" s="92"/>
      <c r="C158" s="93" t="s">
        <v>173</v>
      </c>
      <c r="D158" s="93" t="s">
        <v>78</v>
      </c>
      <c r="E158" s="94" t="s">
        <v>174</v>
      </c>
      <c r="F158" s="95" t="s">
        <v>175</v>
      </c>
      <c r="G158" s="96" t="s">
        <v>81</v>
      </c>
      <c r="H158" s="97">
        <v>15</v>
      </c>
      <c r="I158" s="97"/>
      <c r="J158" s="97">
        <f t="shared" ref="J158:J177" si="10">ROUND(I158*H158,3)</f>
        <v>0</v>
      </c>
      <c r="K158" s="98"/>
      <c r="L158" s="19"/>
      <c r="M158" s="99" t="s">
        <v>0</v>
      </c>
      <c r="N158" s="100" t="s">
        <v>27</v>
      </c>
      <c r="O158" s="101">
        <v>4.2999999999999997E-2</v>
      </c>
      <c r="P158" s="101">
        <f t="shared" ref="P158:P177" si="11">O158*H158</f>
        <v>0.64499999999999991</v>
      </c>
      <c r="Q158" s="101">
        <v>1.0000000000000001E-5</v>
      </c>
      <c r="R158" s="101">
        <f t="shared" ref="R158:R177" si="12">Q158*H158</f>
        <v>1.5000000000000001E-4</v>
      </c>
      <c r="S158" s="101">
        <v>0</v>
      </c>
      <c r="T158" s="102">
        <f t="shared" ref="T158:T177" si="13">S158*H158</f>
        <v>0</v>
      </c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R158" s="103" t="s">
        <v>82</v>
      </c>
      <c r="AT158" s="103" t="s">
        <v>78</v>
      </c>
      <c r="AU158" s="103" t="s">
        <v>83</v>
      </c>
      <c r="AY158" s="10" t="s">
        <v>76</v>
      </c>
      <c r="BE158" s="104">
        <f t="shared" ref="BE158:BE177" si="14">IF(N158="základná",J158,0)</f>
        <v>0</v>
      </c>
      <c r="BF158" s="104">
        <f t="shared" ref="BF158:BF177" si="15">IF(N158="znížená",J158,0)</f>
        <v>0</v>
      </c>
      <c r="BG158" s="104">
        <f t="shared" ref="BG158:BG177" si="16">IF(N158="zákl. prenesená",J158,0)</f>
        <v>0</v>
      </c>
      <c r="BH158" s="104">
        <f t="shared" ref="BH158:BH177" si="17">IF(N158="zníž. prenesená",J158,0)</f>
        <v>0</v>
      </c>
      <c r="BI158" s="104">
        <f t="shared" ref="BI158:BI177" si="18">IF(N158="nulová",J158,0)</f>
        <v>0</v>
      </c>
      <c r="BJ158" s="10" t="s">
        <v>83</v>
      </c>
      <c r="BK158" s="105">
        <f t="shared" ref="BK158:BK177" si="19">ROUND(I158*H158,3)</f>
        <v>0</v>
      </c>
      <c r="BL158" s="10" t="s">
        <v>82</v>
      </c>
      <c r="BM158" s="103" t="s">
        <v>176</v>
      </c>
    </row>
    <row r="159" spans="1:65" s="2" customFormat="1" ht="24.2" customHeight="1" x14ac:dyDescent="0.2">
      <c r="A159" s="18"/>
      <c r="B159" s="92"/>
      <c r="C159" s="121" t="s">
        <v>177</v>
      </c>
      <c r="D159" s="121" t="s">
        <v>143</v>
      </c>
      <c r="E159" s="122" t="s">
        <v>178</v>
      </c>
      <c r="F159" s="123" t="s">
        <v>179</v>
      </c>
      <c r="G159" s="124" t="s">
        <v>168</v>
      </c>
      <c r="H159" s="125">
        <v>7</v>
      </c>
      <c r="I159" s="125"/>
      <c r="J159" s="125">
        <f t="shared" si="10"/>
        <v>0</v>
      </c>
      <c r="K159" s="126"/>
      <c r="L159" s="127"/>
      <c r="M159" s="128" t="s">
        <v>0</v>
      </c>
      <c r="N159" s="129" t="s">
        <v>27</v>
      </c>
      <c r="O159" s="101">
        <v>0</v>
      </c>
      <c r="P159" s="101">
        <f t="shared" si="11"/>
        <v>0</v>
      </c>
      <c r="Q159" s="101">
        <v>2.2599999999999999E-3</v>
      </c>
      <c r="R159" s="101">
        <f t="shared" si="12"/>
        <v>1.5820000000000001E-2</v>
      </c>
      <c r="S159" s="101">
        <v>0</v>
      </c>
      <c r="T159" s="102">
        <f t="shared" si="13"/>
        <v>0</v>
      </c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R159" s="103" t="s">
        <v>112</v>
      </c>
      <c r="AT159" s="103" t="s">
        <v>143</v>
      </c>
      <c r="AU159" s="103" t="s">
        <v>83</v>
      </c>
      <c r="AY159" s="10" t="s">
        <v>76</v>
      </c>
      <c r="BE159" s="104">
        <f t="shared" si="14"/>
        <v>0</v>
      </c>
      <c r="BF159" s="104">
        <f t="shared" si="15"/>
        <v>0</v>
      </c>
      <c r="BG159" s="104">
        <f t="shared" si="16"/>
        <v>0</v>
      </c>
      <c r="BH159" s="104">
        <f t="shared" si="17"/>
        <v>0</v>
      </c>
      <c r="BI159" s="104">
        <f t="shared" si="18"/>
        <v>0</v>
      </c>
      <c r="BJ159" s="10" t="s">
        <v>83</v>
      </c>
      <c r="BK159" s="105">
        <f t="shared" si="19"/>
        <v>0</v>
      </c>
      <c r="BL159" s="10" t="s">
        <v>82</v>
      </c>
      <c r="BM159" s="103" t="s">
        <v>180</v>
      </c>
    </row>
    <row r="160" spans="1:65" s="2" customFormat="1" ht="24.2" customHeight="1" x14ac:dyDescent="0.2">
      <c r="A160" s="18"/>
      <c r="B160" s="92"/>
      <c r="C160" s="121" t="s">
        <v>181</v>
      </c>
      <c r="D160" s="121" t="s">
        <v>143</v>
      </c>
      <c r="E160" s="122" t="s">
        <v>182</v>
      </c>
      <c r="F160" s="123" t="s">
        <v>183</v>
      </c>
      <c r="G160" s="124" t="s">
        <v>168</v>
      </c>
      <c r="H160" s="125">
        <v>1</v>
      </c>
      <c r="I160" s="125"/>
      <c r="J160" s="125">
        <f t="shared" si="10"/>
        <v>0</v>
      </c>
      <c r="K160" s="126"/>
      <c r="L160" s="127"/>
      <c r="M160" s="128" t="s">
        <v>0</v>
      </c>
      <c r="N160" s="129" t="s">
        <v>27</v>
      </c>
      <c r="O160" s="101">
        <v>0</v>
      </c>
      <c r="P160" s="101">
        <f t="shared" si="11"/>
        <v>0</v>
      </c>
      <c r="Q160" s="101">
        <v>2.2599999999999999E-3</v>
      </c>
      <c r="R160" s="101">
        <f t="shared" si="12"/>
        <v>2.2599999999999999E-3</v>
      </c>
      <c r="S160" s="101">
        <v>0</v>
      </c>
      <c r="T160" s="102">
        <f t="shared" si="13"/>
        <v>0</v>
      </c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R160" s="103" t="s">
        <v>112</v>
      </c>
      <c r="AT160" s="103" t="s">
        <v>143</v>
      </c>
      <c r="AU160" s="103" t="s">
        <v>83</v>
      </c>
      <c r="AY160" s="10" t="s">
        <v>76</v>
      </c>
      <c r="BE160" s="104">
        <f t="shared" si="14"/>
        <v>0</v>
      </c>
      <c r="BF160" s="104">
        <f t="shared" si="15"/>
        <v>0</v>
      </c>
      <c r="BG160" s="104">
        <f t="shared" si="16"/>
        <v>0</v>
      </c>
      <c r="BH160" s="104">
        <f t="shared" si="17"/>
        <v>0</v>
      </c>
      <c r="BI160" s="104">
        <f t="shared" si="18"/>
        <v>0</v>
      </c>
      <c r="BJ160" s="10" t="s">
        <v>83</v>
      </c>
      <c r="BK160" s="105">
        <f t="shared" si="19"/>
        <v>0</v>
      </c>
      <c r="BL160" s="10" t="s">
        <v>82</v>
      </c>
      <c r="BM160" s="103" t="s">
        <v>184</v>
      </c>
    </row>
    <row r="161" spans="1:65" s="2" customFormat="1" ht="24.2" customHeight="1" x14ac:dyDescent="0.2">
      <c r="A161" s="18"/>
      <c r="B161" s="92"/>
      <c r="C161" s="121" t="s">
        <v>185</v>
      </c>
      <c r="D161" s="121" t="s">
        <v>143</v>
      </c>
      <c r="E161" s="122" t="s">
        <v>186</v>
      </c>
      <c r="F161" s="123" t="s">
        <v>187</v>
      </c>
      <c r="G161" s="124" t="s">
        <v>168</v>
      </c>
      <c r="H161" s="125">
        <v>2</v>
      </c>
      <c r="I161" s="125"/>
      <c r="J161" s="125">
        <f t="shared" si="10"/>
        <v>0</v>
      </c>
      <c r="K161" s="126"/>
      <c r="L161" s="127"/>
      <c r="M161" s="128" t="s">
        <v>0</v>
      </c>
      <c r="N161" s="129" t="s">
        <v>27</v>
      </c>
      <c r="O161" s="101">
        <v>0</v>
      </c>
      <c r="P161" s="101">
        <f t="shared" si="11"/>
        <v>0</v>
      </c>
      <c r="Q161" s="101">
        <v>2.2599999999999999E-3</v>
      </c>
      <c r="R161" s="101">
        <f t="shared" si="12"/>
        <v>4.5199999999999997E-3</v>
      </c>
      <c r="S161" s="101">
        <v>0</v>
      </c>
      <c r="T161" s="102">
        <f t="shared" si="13"/>
        <v>0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R161" s="103" t="s">
        <v>112</v>
      </c>
      <c r="AT161" s="103" t="s">
        <v>143</v>
      </c>
      <c r="AU161" s="103" t="s">
        <v>83</v>
      </c>
      <c r="AY161" s="10" t="s">
        <v>76</v>
      </c>
      <c r="BE161" s="104">
        <f t="shared" si="14"/>
        <v>0</v>
      </c>
      <c r="BF161" s="104">
        <f t="shared" si="15"/>
        <v>0</v>
      </c>
      <c r="BG161" s="104">
        <f t="shared" si="16"/>
        <v>0</v>
      </c>
      <c r="BH161" s="104">
        <f t="shared" si="17"/>
        <v>0</v>
      </c>
      <c r="BI161" s="104">
        <f t="shared" si="18"/>
        <v>0</v>
      </c>
      <c r="BJ161" s="10" t="s">
        <v>83</v>
      </c>
      <c r="BK161" s="105">
        <f t="shared" si="19"/>
        <v>0</v>
      </c>
      <c r="BL161" s="10" t="s">
        <v>82</v>
      </c>
      <c r="BM161" s="103" t="s">
        <v>188</v>
      </c>
    </row>
    <row r="162" spans="1:65" s="2" customFormat="1" ht="14.45" customHeight="1" x14ac:dyDescent="0.2">
      <c r="A162" s="18"/>
      <c r="B162" s="92"/>
      <c r="C162" s="93" t="s">
        <v>189</v>
      </c>
      <c r="D162" s="93" t="s">
        <v>78</v>
      </c>
      <c r="E162" s="94" t="s">
        <v>190</v>
      </c>
      <c r="F162" s="95" t="s">
        <v>191</v>
      </c>
      <c r="G162" s="96" t="s">
        <v>168</v>
      </c>
      <c r="H162" s="97">
        <v>2</v>
      </c>
      <c r="I162" s="97"/>
      <c r="J162" s="97">
        <f t="shared" si="10"/>
        <v>0</v>
      </c>
      <c r="K162" s="98"/>
      <c r="L162" s="19"/>
      <c r="M162" s="99" t="s">
        <v>0</v>
      </c>
      <c r="N162" s="100" t="s">
        <v>27</v>
      </c>
      <c r="O162" s="101">
        <v>0.2</v>
      </c>
      <c r="P162" s="101">
        <f t="shared" si="11"/>
        <v>0.4</v>
      </c>
      <c r="Q162" s="101">
        <v>4.0000000000000003E-5</v>
      </c>
      <c r="R162" s="101">
        <f t="shared" si="12"/>
        <v>8.0000000000000007E-5</v>
      </c>
      <c r="S162" s="101">
        <v>0</v>
      </c>
      <c r="T162" s="102">
        <f t="shared" si="13"/>
        <v>0</v>
      </c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R162" s="103" t="s">
        <v>82</v>
      </c>
      <c r="AT162" s="103" t="s">
        <v>78</v>
      </c>
      <c r="AU162" s="103" t="s">
        <v>83</v>
      </c>
      <c r="AY162" s="10" t="s">
        <v>76</v>
      </c>
      <c r="BE162" s="104">
        <f t="shared" si="14"/>
        <v>0</v>
      </c>
      <c r="BF162" s="104">
        <f t="shared" si="15"/>
        <v>0</v>
      </c>
      <c r="BG162" s="104">
        <f t="shared" si="16"/>
        <v>0</v>
      </c>
      <c r="BH162" s="104">
        <f t="shared" si="17"/>
        <v>0</v>
      </c>
      <c r="BI162" s="104">
        <f t="shared" si="18"/>
        <v>0</v>
      </c>
      <c r="BJ162" s="10" t="s">
        <v>83</v>
      </c>
      <c r="BK162" s="105">
        <f t="shared" si="19"/>
        <v>0</v>
      </c>
      <c r="BL162" s="10" t="s">
        <v>82</v>
      </c>
      <c r="BM162" s="103" t="s">
        <v>192</v>
      </c>
    </row>
    <row r="163" spans="1:65" s="2" customFormat="1" ht="24.2" customHeight="1" x14ac:dyDescent="0.2">
      <c r="A163" s="18"/>
      <c r="B163" s="92"/>
      <c r="C163" s="121" t="s">
        <v>193</v>
      </c>
      <c r="D163" s="121" t="s">
        <v>143</v>
      </c>
      <c r="E163" s="122" t="s">
        <v>194</v>
      </c>
      <c r="F163" s="123" t="s">
        <v>195</v>
      </c>
      <c r="G163" s="124" t="s">
        <v>168</v>
      </c>
      <c r="H163" s="125">
        <v>2</v>
      </c>
      <c r="I163" s="125"/>
      <c r="J163" s="125">
        <f t="shared" si="10"/>
        <v>0</v>
      </c>
      <c r="K163" s="126"/>
      <c r="L163" s="127"/>
      <c r="M163" s="128" t="s">
        <v>0</v>
      </c>
      <c r="N163" s="129" t="s">
        <v>27</v>
      </c>
      <c r="O163" s="101">
        <v>0</v>
      </c>
      <c r="P163" s="101">
        <f t="shared" si="11"/>
        <v>0</v>
      </c>
      <c r="Q163" s="101">
        <v>7.6999999999999996E-4</v>
      </c>
      <c r="R163" s="101">
        <f t="shared" si="12"/>
        <v>1.5399999999999999E-3</v>
      </c>
      <c r="S163" s="101">
        <v>0</v>
      </c>
      <c r="T163" s="102">
        <f t="shared" si="13"/>
        <v>0</v>
      </c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R163" s="103" t="s">
        <v>112</v>
      </c>
      <c r="AT163" s="103" t="s">
        <v>143</v>
      </c>
      <c r="AU163" s="103" t="s">
        <v>83</v>
      </c>
      <c r="AY163" s="10" t="s">
        <v>76</v>
      </c>
      <c r="BE163" s="104">
        <f t="shared" si="14"/>
        <v>0</v>
      </c>
      <c r="BF163" s="104">
        <f t="shared" si="15"/>
        <v>0</v>
      </c>
      <c r="BG163" s="104">
        <f t="shared" si="16"/>
        <v>0</v>
      </c>
      <c r="BH163" s="104">
        <f t="shared" si="17"/>
        <v>0</v>
      </c>
      <c r="BI163" s="104">
        <f t="shared" si="18"/>
        <v>0</v>
      </c>
      <c r="BJ163" s="10" t="s">
        <v>83</v>
      </c>
      <c r="BK163" s="105">
        <f t="shared" si="19"/>
        <v>0</v>
      </c>
      <c r="BL163" s="10" t="s">
        <v>82</v>
      </c>
      <c r="BM163" s="103" t="s">
        <v>196</v>
      </c>
    </row>
    <row r="164" spans="1:65" s="2" customFormat="1" ht="14.45" customHeight="1" x14ac:dyDescent="0.2">
      <c r="A164" s="18"/>
      <c r="B164" s="92"/>
      <c r="C164" s="93" t="s">
        <v>197</v>
      </c>
      <c r="D164" s="93" t="s">
        <v>78</v>
      </c>
      <c r="E164" s="94" t="s">
        <v>198</v>
      </c>
      <c r="F164" s="95" t="s">
        <v>199</v>
      </c>
      <c r="G164" s="96" t="s">
        <v>168</v>
      </c>
      <c r="H164" s="97">
        <v>1</v>
      </c>
      <c r="I164" s="97"/>
      <c r="J164" s="97">
        <f t="shared" si="10"/>
        <v>0</v>
      </c>
      <c r="K164" s="98"/>
      <c r="L164" s="19"/>
      <c r="M164" s="99" t="s">
        <v>0</v>
      </c>
      <c r="N164" s="100" t="s">
        <v>27</v>
      </c>
      <c r="O164" s="101">
        <v>0.2</v>
      </c>
      <c r="P164" s="101">
        <f t="shared" si="11"/>
        <v>0.2</v>
      </c>
      <c r="Q164" s="101">
        <v>4.0000000000000003E-5</v>
      </c>
      <c r="R164" s="101">
        <f t="shared" si="12"/>
        <v>4.0000000000000003E-5</v>
      </c>
      <c r="S164" s="101">
        <v>0</v>
      </c>
      <c r="T164" s="102">
        <f t="shared" si="13"/>
        <v>0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R164" s="103" t="s">
        <v>82</v>
      </c>
      <c r="AT164" s="103" t="s">
        <v>78</v>
      </c>
      <c r="AU164" s="103" t="s">
        <v>83</v>
      </c>
      <c r="AY164" s="10" t="s">
        <v>76</v>
      </c>
      <c r="BE164" s="104">
        <f t="shared" si="14"/>
        <v>0</v>
      </c>
      <c r="BF164" s="104">
        <f t="shared" si="15"/>
        <v>0</v>
      </c>
      <c r="BG164" s="104">
        <f t="shared" si="16"/>
        <v>0</v>
      </c>
      <c r="BH164" s="104">
        <f t="shared" si="17"/>
        <v>0</v>
      </c>
      <c r="BI164" s="104">
        <f t="shared" si="18"/>
        <v>0</v>
      </c>
      <c r="BJ164" s="10" t="s">
        <v>83</v>
      </c>
      <c r="BK164" s="105">
        <f t="shared" si="19"/>
        <v>0</v>
      </c>
      <c r="BL164" s="10" t="s">
        <v>82</v>
      </c>
      <c r="BM164" s="103" t="s">
        <v>200</v>
      </c>
    </row>
    <row r="165" spans="1:65" s="2" customFormat="1" ht="24.2" customHeight="1" x14ac:dyDescent="0.2">
      <c r="A165" s="18"/>
      <c r="B165" s="92"/>
      <c r="C165" s="121" t="s">
        <v>201</v>
      </c>
      <c r="D165" s="121" t="s">
        <v>143</v>
      </c>
      <c r="E165" s="122" t="s">
        <v>202</v>
      </c>
      <c r="F165" s="123" t="s">
        <v>203</v>
      </c>
      <c r="G165" s="124" t="s">
        <v>168</v>
      </c>
      <c r="H165" s="125">
        <v>1</v>
      </c>
      <c r="I165" s="125"/>
      <c r="J165" s="125">
        <f t="shared" si="10"/>
        <v>0</v>
      </c>
      <c r="K165" s="126"/>
      <c r="L165" s="127"/>
      <c r="M165" s="128" t="s">
        <v>0</v>
      </c>
      <c r="N165" s="129" t="s">
        <v>27</v>
      </c>
      <c r="O165" s="101">
        <v>0</v>
      </c>
      <c r="P165" s="101">
        <f t="shared" si="11"/>
        <v>0</v>
      </c>
      <c r="Q165" s="101">
        <v>5.5000000000000003E-4</v>
      </c>
      <c r="R165" s="101">
        <f t="shared" si="12"/>
        <v>5.5000000000000003E-4</v>
      </c>
      <c r="S165" s="101">
        <v>0</v>
      </c>
      <c r="T165" s="102">
        <f t="shared" si="13"/>
        <v>0</v>
      </c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R165" s="103" t="s">
        <v>112</v>
      </c>
      <c r="AT165" s="103" t="s">
        <v>143</v>
      </c>
      <c r="AU165" s="103" t="s">
        <v>83</v>
      </c>
      <c r="AY165" s="10" t="s">
        <v>76</v>
      </c>
      <c r="BE165" s="104">
        <f t="shared" si="14"/>
        <v>0</v>
      </c>
      <c r="BF165" s="104">
        <f t="shared" si="15"/>
        <v>0</v>
      </c>
      <c r="BG165" s="104">
        <f t="shared" si="16"/>
        <v>0</v>
      </c>
      <c r="BH165" s="104">
        <f t="shared" si="17"/>
        <v>0</v>
      </c>
      <c r="BI165" s="104">
        <f t="shared" si="18"/>
        <v>0</v>
      </c>
      <c r="BJ165" s="10" t="s">
        <v>83</v>
      </c>
      <c r="BK165" s="105">
        <f t="shared" si="19"/>
        <v>0</v>
      </c>
      <c r="BL165" s="10" t="s">
        <v>82</v>
      </c>
      <c r="BM165" s="103" t="s">
        <v>204</v>
      </c>
    </row>
    <row r="166" spans="1:65" s="2" customFormat="1" ht="14.45" customHeight="1" x14ac:dyDescent="0.2">
      <c r="A166" s="18"/>
      <c r="B166" s="92"/>
      <c r="C166" s="93" t="s">
        <v>205</v>
      </c>
      <c r="D166" s="93" t="s">
        <v>78</v>
      </c>
      <c r="E166" s="94" t="s">
        <v>206</v>
      </c>
      <c r="F166" s="95" t="s">
        <v>207</v>
      </c>
      <c r="G166" s="96" t="s">
        <v>168</v>
      </c>
      <c r="H166" s="97">
        <v>18</v>
      </c>
      <c r="I166" s="97"/>
      <c r="J166" s="97">
        <f t="shared" si="10"/>
        <v>0</v>
      </c>
      <c r="K166" s="98"/>
      <c r="L166" s="19"/>
      <c r="M166" s="99" t="s">
        <v>0</v>
      </c>
      <c r="N166" s="100" t="s">
        <v>27</v>
      </c>
      <c r="O166" s="101">
        <v>0.215</v>
      </c>
      <c r="P166" s="101">
        <f t="shared" si="11"/>
        <v>3.87</v>
      </c>
      <c r="Q166" s="101">
        <v>5.0000000000000002E-5</v>
      </c>
      <c r="R166" s="101">
        <f t="shared" si="12"/>
        <v>9.0000000000000008E-4</v>
      </c>
      <c r="S166" s="101">
        <v>0</v>
      </c>
      <c r="T166" s="102">
        <f t="shared" si="13"/>
        <v>0</v>
      </c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R166" s="103" t="s">
        <v>82</v>
      </c>
      <c r="AT166" s="103" t="s">
        <v>78</v>
      </c>
      <c r="AU166" s="103" t="s">
        <v>83</v>
      </c>
      <c r="AY166" s="10" t="s">
        <v>76</v>
      </c>
      <c r="BE166" s="104">
        <f t="shared" si="14"/>
        <v>0</v>
      </c>
      <c r="BF166" s="104">
        <f t="shared" si="15"/>
        <v>0</v>
      </c>
      <c r="BG166" s="104">
        <f t="shared" si="16"/>
        <v>0</v>
      </c>
      <c r="BH166" s="104">
        <f t="shared" si="17"/>
        <v>0</v>
      </c>
      <c r="BI166" s="104">
        <f t="shared" si="18"/>
        <v>0</v>
      </c>
      <c r="BJ166" s="10" t="s">
        <v>83</v>
      </c>
      <c r="BK166" s="105">
        <f t="shared" si="19"/>
        <v>0</v>
      </c>
      <c r="BL166" s="10" t="s">
        <v>82</v>
      </c>
      <c r="BM166" s="103" t="s">
        <v>208</v>
      </c>
    </row>
    <row r="167" spans="1:65" s="2" customFormat="1" ht="24.2" customHeight="1" x14ac:dyDescent="0.2">
      <c r="A167" s="18"/>
      <c r="B167" s="92"/>
      <c r="C167" s="121" t="s">
        <v>209</v>
      </c>
      <c r="D167" s="121" t="s">
        <v>143</v>
      </c>
      <c r="E167" s="122" t="s">
        <v>210</v>
      </c>
      <c r="F167" s="123" t="s">
        <v>211</v>
      </c>
      <c r="G167" s="124" t="s">
        <v>168</v>
      </c>
      <c r="H167" s="125">
        <v>16</v>
      </c>
      <c r="I167" s="125"/>
      <c r="J167" s="125">
        <f t="shared" si="10"/>
        <v>0</v>
      </c>
      <c r="K167" s="126"/>
      <c r="L167" s="127"/>
      <c r="M167" s="128" t="s">
        <v>0</v>
      </c>
      <c r="N167" s="129" t="s">
        <v>27</v>
      </c>
      <c r="O167" s="101">
        <v>0</v>
      </c>
      <c r="P167" s="101">
        <f t="shared" si="11"/>
        <v>0</v>
      </c>
      <c r="Q167" s="101">
        <v>7.2000000000000005E-4</v>
      </c>
      <c r="R167" s="101">
        <f t="shared" si="12"/>
        <v>1.1520000000000001E-2</v>
      </c>
      <c r="S167" s="101">
        <v>0</v>
      </c>
      <c r="T167" s="102">
        <f t="shared" si="13"/>
        <v>0</v>
      </c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R167" s="103" t="s">
        <v>112</v>
      </c>
      <c r="AT167" s="103" t="s">
        <v>143</v>
      </c>
      <c r="AU167" s="103" t="s">
        <v>83</v>
      </c>
      <c r="AY167" s="10" t="s">
        <v>76</v>
      </c>
      <c r="BE167" s="104">
        <f t="shared" si="14"/>
        <v>0</v>
      </c>
      <c r="BF167" s="104">
        <f t="shared" si="15"/>
        <v>0</v>
      </c>
      <c r="BG167" s="104">
        <f t="shared" si="16"/>
        <v>0</v>
      </c>
      <c r="BH167" s="104">
        <f t="shared" si="17"/>
        <v>0</v>
      </c>
      <c r="BI167" s="104">
        <f t="shared" si="18"/>
        <v>0</v>
      </c>
      <c r="BJ167" s="10" t="s">
        <v>83</v>
      </c>
      <c r="BK167" s="105">
        <f t="shared" si="19"/>
        <v>0</v>
      </c>
      <c r="BL167" s="10" t="s">
        <v>82</v>
      </c>
      <c r="BM167" s="103" t="s">
        <v>212</v>
      </c>
    </row>
    <row r="168" spans="1:65" s="2" customFormat="1" ht="24.2" customHeight="1" x14ac:dyDescent="0.2">
      <c r="A168" s="18"/>
      <c r="B168" s="92"/>
      <c r="C168" s="121" t="s">
        <v>213</v>
      </c>
      <c r="D168" s="121" t="s">
        <v>143</v>
      </c>
      <c r="E168" s="122" t="s">
        <v>214</v>
      </c>
      <c r="F168" s="123" t="s">
        <v>215</v>
      </c>
      <c r="G168" s="124" t="s">
        <v>168</v>
      </c>
      <c r="H168" s="125">
        <v>2</v>
      </c>
      <c r="I168" s="125"/>
      <c r="J168" s="125">
        <f t="shared" si="10"/>
        <v>0</v>
      </c>
      <c r="K168" s="126"/>
      <c r="L168" s="127"/>
      <c r="M168" s="128" t="s">
        <v>0</v>
      </c>
      <c r="N168" s="129" t="s">
        <v>27</v>
      </c>
      <c r="O168" s="101">
        <v>0</v>
      </c>
      <c r="P168" s="101">
        <f t="shared" si="11"/>
        <v>0</v>
      </c>
      <c r="Q168" s="101">
        <v>8.1999999999999998E-4</v>
      </c>
      <c r="R168" s="101">
        <f t="shared" si="12"/>
        <v>1.64E-3</v>
      </c>
      <c r="S168" s="101">
        <v>0</v>
      </c>
      <c r="T168" s="102">
        <f t="shared" si="13"/>
        <v>0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R168" s="103" t="s">
        <v>112</v>
      </c>
      <c r="AT168" s="103" t="s">
        <v>143</v>
      </c>
      <c r="AU168" s="103" t="s">
        <v>83</v>
      </c>
      <c r="AY168" s="10" t="s">
        <v>76</v>
      </c>
      <c r="BE168" s="104">
        <f t="shared" si="14"/>
        <v>0</v>
      </c>
      <c r="BF168" s="104">
        <f t="shared" si="15"/>
        <v>0</v>
      </c>
      <c r="BG168" s="104">
        <f t="shared" si="16"/>
        <v>0</v>
      </c>
      <c r="BH168" s="104">
        <f t="shared" si="17"/>
        <v>0</v>
      </c>
      <c r="BI168" s="104">
        <f t="shared" si="18"/>
        <v>0</v>
      </c>
      <c r="BJ168" s="10" t="s">
        <v>83</v>
      </c>
      <c r="BK168" s="105">
        <f t="shared" si="19"/>
        <v>0</v>
      </c>
      <c r="BL168" s="10" t="s">
        <v>82</v>
      </c>
      <c r="BM168" s="103" t="s">
        <v>216</v>
      </c>
    </row>
    <row r="169" spans="1:65" s="2" customFormat="1" ht="14.45" customHeight="1" x14ac:dyDescent="0.2">
      <c r="A169" s="18"/>
      <c r="B169" s="92"/>
      <c r="C169" s="93" t="s">
        <v>217</v>
      </c>
      <c r="D169" s="93" t="s">
        <v>78</v>
      </c>
      <c r="E169" s="94" t="s">
        <v>218</v>
      </c>
      <c r="F169" s="95" t="s">
        <v>219</v>
      </c>
      <c r="G169" s="96" t="s">
        <v>168</v>
      </c>
      <c r="H169" s="97">
        <v>2</v>
      </c>
      <c r="I169" s="97"/>
      <c r="J169" s="97">
        <f t="shared" si="10"/>
        <v>0</v>
      </c>
      <c r="K169" s="98"/>
      <c r="L169" s="19"/>
      <c r="M169" s="99" t="s">
        <v>0</v>
      </c>
      <c r="N169" s="100" t="s">
        <v>27</v>
      </c>
      <c r="O169" s="101">
        <v>0.215</v>
      </c>
      <c r="P169" s="101">
        <f t="shared" si="11"/>
        <v>0.43</v>
      </c>
      <c r="Q169" s="101">
        <v>5.0000000000000002E-5</v>
      </c>
      <c r="R169" s="101">
        <f t="shared" si="12"/>
        <v>1E-4</v>
      </c>
      <c r="S169" s="101">
        <v>0</v>
      </c>
      <c r="T169" s="102">
        <f t="shared" si="13"/>
        <v>0</v>
      </c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R169" s="103" t="s">
        <v>82</v>
      </c>
      <c r="AT169" s="103" t="s">
        <v>78</v>
      </c>
      <c r="AU169" s="103" t="s">
        <v>83</v>
      </c>
      <c r="AY169" s="10" t="s">
        <v>76</v>
      </c>
      <c r="BE169" s="104">
        <f t="shared" si="14"/>
        <v>0</v>
      </c>
      <c r="BF169" s="104">
        <f t="shared" si="15"/>
        <v>0</v>
      </c>
      <c r="BG169" s="104">
        <f t="shared" si="16"/>
        <v>0</v>
      </c>
      <c r="BH169" s="104">
        <f t="shared" si="17"/>
        <v>0</v>
      </c>
      <c r="BI169" s="104">
        <f t="shared" si="18"/>
        <v>0</v>
      </c>
      <c r="BJ169" s="10" t="s">
        <v>83</v>
      </c>
      <c r="BK169" s="105">
        <f t="shared" si="19"/>
        <v>0</v>
      </c>
      <c r="BL169" s="10" t="s">
        <v>82</v>
      </c>
      <c r="BM169" s="103" t="s">
        <v>220</v>
      </c>
    </row>
    <row r="170" spans="1:65" s="2" customFormat="1" ht="24.2" customHeight="1" x14ac:dyDescent="0.2">
      <c r="A170" s="18"/>
      <c r="B170" s="92"/>
      <c r="C170" s="121" t="s">
        <v>221</v>
      </c>
      <c r="D170" s="121" t="s">
        <v>143</v>
      </c>
      <c r="E170" s="122" t="s">
        <v>222</v>
      </c>
      <c r="F170" s="123" t="s">
        <v>223</v>
      </c>
      <c r="G170" s="124" t="s">
        <v>168</v>
      </c>
      <c r="H170" s="125">
        <v>2</v>
      </c>
      <c r="I170" s="125"/>
      <c r="J170" s="125">
        <f t="shared" si="10"/>
        <v>0</v>
      </c>
      <c r="K170" s="126"/>
      <c r="L170" s="127"/>
      <c r="M170" s="128" t="s">
        <v>0</v>
      </c>
      <c r="N170" s="129" t="s">
        <v>27</v>
      </c>
      <c r="O170" s="101">
        <v>0</v>
      </c>
      <c r="P170" s="101">
        <f t="shared" si="11"/>
        <v>0</v>
      </c>
      <c r="Q170" s="101">
        <v>1.1100000000000001E-3</v>
      </c>
      <c r="R170" s="101">
        <f t="shared" si="12"/>
        <v>2.2200000000000002E-3</v>
      </c>
      <c r="S170" s="101">
        <v>0</v>
      </c>
      <c r="T170" s="102">
        <f t="shared" si="13"/>
        <v>0</v>
      </c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R170" s="103" t="s">
        <v>112</v>
      </c>
      <c r="AT170" s="103" t="s">
        <v>143</v>
      </c>
      <c r="AU170" s="103" t="s">
        <v>83</v>
      </c>
      <c r="AY170" s="10" t="s">
        <v>76</v>
      </c>
      <c r="BE170" s="104">
        <f t="shared" si="14"/>
        <v>0</v>
      </c>
      <c r="BF170" s="104">
        <f t="shared" si="15"/>
        <v>0</v>
      </c>
      <c r="BG170" s="104">
        <f t="shared" si="16"/>
        <v>0</v>
      </c>
      <c r="BH170" s="104">
        <f t="shared" si="17"/>
        <v>0</v>
      </c>
      <c r="BI170" s="104">
        <f t="shared" si="18"/>
        <v>0</v>
      </c>
      <c r="BJ170" s="10" t="s">
        <v>83</v>
      </c>
      <c r="BK170" s="105">
        <f t="shared" si="19"/>
        <v>0</v>
      </c>
      <c r="BL170" s="10" t="s">
        <v>82</v>
      </c>
      <c r="BM170" s="103" t="s">
        <v>224</v>
      </c>
    </row>
    <row r="171" spans="1:65" s="2" customFormat="1" ht="14.45" customHeight="1" x14ac:dyDescent="0.2">
      <c r="A171" s="18"/>
      <c r="B171" s="92"/>
      <c r="C171" s="93" t="s">
        <v>225</v>
      </c>
      <c r="D171" s="93" t="s">
        <v>78</v>
      </c>
      <c r="E171" s="94" t="s">
        <v>226</v>
      </c>
      <c r="F171" s="95" t="s">
        <v>227</v>
      </c>
      <c r="G171" s="96" t="s">
        <v>168</v>
      </c>
      <c r="H171" s="97">
        <v>4</v>
      </c>
      <c r="I171" s="97"/>
      <c r="J171" s="97">
        <f t="shared" si="10"/>
        <v>0</v>
      </c>
      <c r="K171" s="98"/>
      <c r="L171" s="19"/>
      <c r="M171" s="99" t="s">
        <v>0</v>
      </c>
      <c r="N171" s="100" t="s">
        <v>27</v>
      </c>
      <c r="O171" s="101">
        <v>0.215</v>
      </c>
      <c r="P171" s="101">
        <f t="shared" si="11"/>
        <v>0.86</v>
      </c>
      <c r="Q171" s="101">
        <v>5.0000000000000002E-5</v>
      </c>
      <c r="R171" s="101">
        <f t="shared" si="12"/>
        <v>2.0000000000000001E-4</v>
      </c>
      <c r="S171" s="101">
        <v>0</v>
      </c>
      <c r="T171" s="102">
        <f t="shared" si="13"/>
        <v>0</v>
      </c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R171" s="103" t="s">
        <v>82</v>
      </c>
      <c r="AT171" s="103" t="s">
        <v>78</v>
      </c>
      <c r="AU171" s="103" t="s">
        <v>83</v>
      </c>
      <c r="AY171" s="10" t="s">
        <v>76</v>
      </c>
      <c r="BE171" s="104">
        <f t="shared" si="14"/>
        <v>0</v>
      </c>
      <c r="BF171" s="104">
        <f t="shared" si="15"/>
        <v>0</v>
      </c>
      <c r="BG171" s="104">
        <f t="shared" si="16"/>
        <v>0</v>
      </c>
      <c r="BH171" s="104">
        <f t="shared" si="17"/>
        <v>0</v>
      </c>
      <c r="BI171" s="104">
        <f t="shared" si="18"/>
        <v>0</v>
      </c>
      <c r="BJ171" s="10" t="s">
        <v>83</v>
      </c>
      <c r="BK171" s="105">
        <f t="shared" si="19"/>
        <v>0</v>
      </c>
      <c r="BL171" s="10" t="s">
        <v>82</v>
      </c>
      <c r="BM171" s="103" t="s">
        <v>228</v>
      </c>
    </row>
    <row r="172" spans="1:65" s="2" customFormat="1" ht="24.2" customHeight="1" x14ac:dyDescent="0.2">
      <c r="A172" s="18"/>
      <c r="B172" s="92"/>
      <c r="C172" s="121" t="s">
        <v>229</v>
      </c>
      <c r="D172" s="121" t="s">
        <v>143</v>
      </c>
      <c r="E172" s="122" t="s">
        <v>230</v>
      </c>
      <c r="F172" s="123" t="s">
        <v>231</v>
      </c>
      <c r="G172" s="124" t="s">
        <v>168</v>
      </c>
      <c r="H172" s="125">
        <v>3</v>
      </c>
      <c r="I172" s="125"/>
      <c r="J172" s="125">
        <f t="shared" si="10"/>
        <v>0</v>
      </c>
      <c r="K172" s="126"/>
      <c r="L172" s="127"/>
      <c r="M172" s="128" t="s">
        <v>0</v>
      </c>
      <c r="N172" s="129" t="s">
        <v>27</v>
      </c>
      <c r="O172" s="101">
        <v>0</v>
      </c>
      <c r="P172" s="101">
        <f t="shared" si="11"/>
        <v>0</v>
      </c>
      <c r="Q172" s="101">
        <v>5.6999999999999998E-4</v>
      </c>
      <c r="R172" s="101">
        <f t="shared" si="12"/>
        <v>1.7099999999999999E-3</v>
      </c>
      <c r="S172" s="101">
        <v>0</v>
      </c>
      <c r="T172" s="102">
        <f t="shared" si="13"/>
        <v>0</v>
      </c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R172" s="103" t="s">
        <v>112</v>
      </c>
      <c r="AT172" s="103" t="s">
        <v>143</v>
      </c>
      <c r="AU172" s="103" t="s">
        <v>83</v>
      </c>
      <c r="AY172" s="10" t="s">
        <v>76</v>
      </c>
      <c r="BE172" s="104">
        <f t="shared" si="14"/>
        <v>0</v>
      </c>
      <c r="BF172" s="104">
        <f t="shared" si="15"/>
        <v>0</v>
      </c>
      <c r="BG172" s="104">
        <f t="shared" si="16"/>
        <v>0</v>
      </c>
      <c r="BH172" s="104">
        <f t="shared" si="17"/>
        <v>0</v>
      </c>
      <c r="BI172" s="104">
        <f t="shared" si="18"/>
        <v>0</v>
      </c>
      <c r="BJ172" s="10" t="s">
        <v>83</v>
      </c>
      <c r="BK172" s="105">
        <f t="shared" si="19"/>
        <v>0</v>
      </c>
      <c r="BL172" s="10" t="s">
        <v>82</v>
      </c>
      <c r="BM172" s="103" t="s">
        <v>232</v>
      </c>
    </row>
    <row r="173" spans="1:65" s="2" customFormat="1" ht="24.2" customHeight="1" x14ac:dyDescent="0.2">
      <c r="A173" s="18"/>
      <c r="B173" s="92"/>
      <c r="C173" s="121" t="s">
        <v>233</v>
      </c>
      <c r="D173" s="121" t="s">
        <v>143</v>
      </c>
      <c r="E173" s="122" t="s">
        <v>234</v>
      </c>
      <c r="F173" s="123" t="s">
        <v>235</v>
      </c>
      <c r="G173" s="124" t="s">
        <v>168</v>
      </c>
      <c r="H173" s="125">
        <v>1</v>
      </c>
      <c r="I173" s="125"/>
      <c r="J173" s="125">
        <f t="shared" si="10"/>
        <v>0</v>
      </c>
      <c r="K173" s="126"/>
      <c r="L173" s="127"/>
      <c r="M173" s="128" t="s">
        <v>0</v>
      </c>
      <c r="N173" s="129" t="s">
        <v>27</v>
      </c>
      <c r="O173" s="101">
        <v>0</v>
      </c>
      <c r="P173" s="101">
        <f t="shared" si="11"/>
        <v>0</v>
      </c>
      <c r="Q173" s="101">
        <v>1.08E-3</v>
      </c>
      <c r="R173" s="101">
        <f t="shared" si="12"/>
        <v>1.08E-3</v>
      </c>
      <c r="S173" s="101">
        <v>0</v>
      </c>
      <c r="T173" s="102">
        <f t="shared" si="13"/>
        <v>0</v>
      </c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R173" s="103" t="s">
        <v>112</v>
      </c>
      <c r="AT173" s="103" t="s">
        <v>143</v>
      </c>
      <c r="AU173" s="103" t="s">
        <v>83</v>
      </c>
      <c r="AY173" s="10" t="s">
        <v>76</v>
      </c>
      <c r="BE173" s="104">
        <f t="shared" si="14"/>
        <v>0</v>
      </c>
      <c r="BF173" s="104">
        <f t="shared" si="15"/>
        <v>0</v>
      </c>
      <c r="BG173" s="104">
        <f t="shared" si="16"/>
        <v>0</v>
      </c>
      <c r="BH173" s="104">
        <f t="shared" si="17"/>
        <v>0</v>
      </c>
      <c r="BI173" s="104">
        <f t="shared" si="18"/>
        <v>0</v>
      </c>
      <c r="BJ173" s="10" t="s">
        <v>83</v>
      </c>
      <c r="BK173" s="105">
        <f t="shared" si="19"/>
        <v>0</v>
      </c>
      <c r="BL173" s="10" t="s">
        <v>82</v>
      </c>
      <c r="BM173" s="103" t="s">
        <v>236</v>
      </c>
    </row>
    <row r="174" spans="1:65" s="2" customFormat="1" ht="14.45" customHeight="1" x14ac:dyDescent="0.2">
      <c r="A174" s="18"/>
      <c r="B174" s="92"/>
      <c r="C174" s="93" t="s">
        <v>237</v>
      </c>
      <c r="D174" s="93" t="s">
        <v>78</v>
      </c>
      <c r="E174" s="94" t="s">
        <v>238</v>
      </c>
      <c r="F174" s="95" t="s">
        <v>239</v>
      </c>
      <c r="G174" s="96" t="s">
        <v>81</v>
      </c>
      <c r="H174" s="97">
        <v>18</v>
      </c>
      <c r="I174" s="97"/>
      <c r="J174" s="97">
        <f t="shared" si="10"/>
        <v>0</v>
      </c>
      <c r="K174" s="98"/>
      <c r="L174" s="19"/>
      <c r="M174" s="99" t="s">
        <v>0</v>
      </c>
      <c r="N174" s="100" t="s">
        <v>27</v>
      </c>
      <c r="O174" s="101">
        <v>7.0999999999999994E-2</v>
      </c>
      <c r="P174" s="101">
        <f t="shared" si="11"/>
        <v>1.2779999999999998</v>
      </c>
      <c r="Q174" s="101">
        <v>0</v>
      </c>
      <c r="R174" s="101">
        <f t="shared" si="12"/>
        <v>0</v>
      </c>
      <c r="S174" s="101">
        <v>0</v>
      </c>
      <c r="T174" s="102">
        <f t="shared" si="13"/>
        <v>0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R174" s="103" t="s">
        <v>82</v>
      </c>
      <c r="AT174" s="103" t="s">
        <v>78</v>
      </c>
      <c r="AU174" s="103" t="s">
        <v>83</v>
      </c>
      <c r="AY174" s="10" t="s">
        <v>76</v>
      </c>
      <c r="BE174" s="104">
        <f t="shared" si="14"/>
        <v>0</v>
      </c>
      <c r="BF174" s="104">
        <f t="shared" si="15"/>
        <v>0</v>
      </c>
      <c r="BG174" s="104">
        <f t="shared" si="16"/>
        <v>0</v>
      </c>
      <c r="BH174" s="104">
        <f t="shared" si="17"/>
        <v>0</v>
      </c>
      <c r="BI174" s="104">
        <f t="shared" si="18"/>
        <v>0</v>
      </c>
      <c r="BJ174" s="10" t="s">
        <v>83</v>
      </c>
      <c r="BK174" s="105">
        <f t="shared" si="19"/>
        <v>0</v>
      </c>
      <c r="BL174" s="10" t="s">
        <v>82</v>
      </c>
      <c r="BM174" s="103" t="s">
        <v>240</v>
      </c>
    </row>
    <row r="175" spans="1:65" s="2" customFormat="1" ht="14.45" customHeight="1" x14ac:dyDescent="0.2">
      <c r="A175" s="18"/>
      <c r="B175" s="92"/>
      <c r="C175" s="93" t="s">
        <v>241</v>
      </c>
      <c r="D175" s="93" t="s">
        <v>78</v>
      </c>
      <c r="E175" s="94" t="s">
        <v>242</v>
      </c>
      <c r="F175" s="95" t="s">
        <v>243</v>
      </c>
      <c r="G175" s="96" t="s">
        <v>168</v>
      </c>
      <c r="H175" s="97">
        <v>1</v>
      </c>
      <c r="I175" s="97"/>
      <c r="J175" s="97">
        <f t="shared" si="10"/>
        <v>0</v>
      </c>
      <c r="K175" s="98"/>
      <c r="L175" s="19"/>
      <c r="M175" s="99" t="s">
        <v>0</v>
      </c>
      <c r="N175" s="100" t="s">
        <v>27</v>
      </c>
      <c r="O175" s="101">
        <v>2.2025000000000001</v>
      </c>
      <c r="P175" s="101">
        <f t="shared" si="11"/>
        <v>2.2025000000000001</v>
      </c>
      <c r="Q175" s="101">
        <v>0</v>
      </c>
      <c r="R175" s="101">
        <f t="shared" si="12"/>
        <v>0</v>
      </c>
      <c r="S175" s="101">
        <v>0</v>
      </c>
      <c r="T175" s="102">
        <f t="shared" si="13"/>
        <v>0</v>
      </c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R175" s="103" t="s">
        <v>82</v>
      </c>
      <c r="AT175" s="103" t="s">
        <v>78</v>
      </c>
      <c r="AU175" s="103" t="s">
        <v>83</v>
      </c>
      <c r="AY175" s="10" t="s">
        <v>76</v>
      </c>
      <c r="BE175" s="104">
        <f t="shared" si="14"/>
        <v>0</v>
      </c>
      <c r="BF175" s="104">
        <f t="shared" si="15"/>
        <v>0</v>
      </c>
      <c r="BG175" s="104">
        <f t="shared" si="16"/>
        <v>0</v>
      </c>
      <c r="BH175" s="104">
        <f t="shared" si="17"/>
        <v>0</v>
      </c>
      <c r="BI175" s="104">
        <f t="shared" si="18"/>
        <v>0</v>
      </c>
      <c r="BJ175" s="10" t="s">
        <v>83</v>
      </c>
      <c r="BK175" s="105">
        <f t="shared" si="19"/>
        <v>0</v>
      </c>
      <c r="BL175" s="10" t="s">
        <v>82</v>
      </c>
      <c r="BM175" s="103" t="s">
        <v>244</v>
      </c>
    </row>
    <row r="176" spans="1:65" s="2" customFormat="1" ht="14.45" customHeight="1" x14ac:dyDescent="0.2">
      <c r="A176" s="18"/>
      <c r="B176" s="92"/>
      <c r="C176" s="93" t="s">
        <v>245</v>
      </c>
      <c r="D176" s="93" t="s">
        <v>78</v>
      </c>
      <c r="E176" s="94" t="s">
        <v>246</v>
      </c>
      <c r="F176" s="95" t="s">
        <v>247</v>
      </c>
      <c r="G176" s="96" t="s">
        <v>248</v>
      </c>
      <c r="H176" s="97">
        <v>1</v>
      </c>
      <c r="I176" s="97"/>
      <c r="J176" s="97">
        <f t="shared" si="10"/>
        <v>0</v>
      </c>
      <c r="K176" s="98"/>
      <c r="L176" s="19"/>
      <c r="M176" s="99" t="s">
        <v>0</v>
      </c>
      <c r="N176" s="100" t="s">
        <v>27</v>
      </c>
      <c r="O176" s="101">
        <v>2.2025000000000001</v>
      </c>
      <c r="P176" s="101">
        <f t="shared" si="11"/>
        <v>2.2025000000000001</v>
      </c>
      <c r="Q176" s="101">
        <v>0</v>
      </c>
      <c r="R176" s="101">
        <f t="shared" si="12"/>
        <v>0</v>
      </c>
      <c r="S176" s="101">
        <v>0</v>
      </c>
      <c r="T176" s="102">
        <f t="shared" si="13"/>
        <v>0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R176" s="103" t="s">
        <v>82</v>
      </c>
      <c r="AT176" s="103" t="s">
        <v>78</v>
      </c>
      <c r="AU176" s="103" t="s">
        <v>83</v>
      </c>
      <c r="AY176" s="10" t="s">
        <v>76</v>
      </c>
      <c r="BE176" s="104">
        <f t="shared" si="14"/>
        <v>0</v>
      </c>
      <c r="BF176" s="104">
        <f t="shared" si="15"/>
        <v>0</v>
      </c>
      <c r="BG176" s="104">
        <f t="shared" si="16"/>
        <v>0</v>
      </c>
      <c r="BH176" s="104">
        <f t="shared" si="17"/>
        <v>0</v>
      </c>
      <c r="BI176" s="104">
        <f t="shared" si="18"/>
        <v>0</v>
      </c>
      <c r="BJ176" s="10" t="s">
        <v>83</v>
      </c>
      <c r="BK176" s="105">
        <f t="shared" si="19"/>
        <v>0</v>
      </c>
      <c r="BL176" s="10" t="s">
        <v>82</v>
      </c>
      <c r="BM176" s="103" t="s">
        <v>249</v>
      </c>
    </row>
    <row r="177" spans="1:65" s="2" customFormat="1" ht="24.2" customHeight="1" x14ac:dyDescent="0.2">
      <c r="A177" s="18"/>
      <c r="B177" s="92"/>
      <c r="C177" s="93" t="s">
        <v>250</v>
      </c>
      <c r="D177" s="93" t="s">
        <v>78</v>
      </c>
      <c r="E177" s="94" t="s">
        <v>251</v>
      </c>
      <c r="F177" s="95" t="s">
        <v>252</v>
      </c>
      <c r="G177" s="96" t="s">
        <v>81</v>
      </c>
      <c r="H177" s="97">
        <v>12</v>
      </c>
      <c r="I177" s="97"/>
      <c r="J177" s="97">
        <f t="shared" si="10"/>
        <v>0</v>
      </c>
      <c r="K177" s="98"/>
      <c r="L177" s="19"/>
      <c r="M177" s="99" t="s">
        <v>0</v>
      </c>
      <c r="N177" s="100" t="s">
        <v>27</v>
      </c>
      <c r="O177" s="101">
        <v>5.2499999999999998E-2</v>
      </c>
      <c r="P177" s="101">
        <f t="shared" si="11"/>
        <v>0.63</v>
      </c>
      <c r="Q177" s="101">
        <v>1E-4</v>
      </c>
      <c r="R177" s="101">
        <f t="shared" si="12"/>
        <v>1.2000000000000001E-3</v>
      </c>
      <c r="S177" s="101">
        <v>0</v>
      </c>
      <c r="T177" s="102">
        <f t="shared" si="13"/>
        <v>0</v>
      </c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R177" s="103" t="s">
        <v>82</v>
      </c>
      <c r="AT177" s="103" t="s">
        <v>78</v>
      </c>
      <c r="AU177" s="103" t="s">
        <v>83</v>
      </c>
      <c r="AY177" s="10" t="s">
        <v>76</v>
      </c>
      <c r="BE177" s="104">
        <f t="shared" si="14"/>
        <v>0</v>
      </c>
      <c r="BF177" s="104">
        <f t="shared" si="15"/>
        <v>0</v>
      </c>
      <c r="BG177" s="104">
        <f t="shared" si="16"/>
        <v>0</v>
      </c>
      <c r="BH177" s="104">
        <f t="shared" si="17"/>
        <v>0</v>
      </c>
      <c r="BI177" s="104">
        <f t="shared" si="18"/>
        <v>0</v>
      </c>
      <c r="BJ177" s="10" t="s">
        <v>83</v>
      </c>
      <c r="BK177" s="105">
        <f t="shared" si="19"/>
        <v>0</v>
      </c>
      <c r="BL177" s="10" t="s">
        <v>82</v>
      </c>
      <c r="BM177" s="103" t="s">
        <v>253</v>
      </c>
    </row>
    <row r="178" spans="1:65" s="7" customFormat="1" ht="22.9" customHeight="1" x14ac:dyDescent="0.2">
      <c r="B178" s="80"/>
      <c r="D178" s="81" t="s">
        <v>43</v>
      </c>
      <c r="E178" s="90" t="s">
        <v>116</v>
      </c>
      <c r="F178" s="90" t="s">
        <v>254</v>
      </c>
      <c r="J178" s="91">
        <f>BK178</f>
        <v>0</v>
      </c>
      <c r="L178" s="80"/>
      <c r="M178" s="84"/>
      <c r="N178" s="85"/>
      <c r="O178" s="85"/>
      <c r="P178" s="86">
        <f>SUM(P179:P186)</f>
        <v>54.170702999999996</v>
      </c>
      <c r="Q178" s="85"/>
      <c r="R178" s="86">
        <f>SUM(R179:R186)</f>
        <v>3.7359999999999997E-2</v>
      </c>
      <c r="S178" s="85"/>
      <c r="T178" s="87">
        <f>SUM(T179:T186)</f>
        <v>1.9579999999999997</v>
      </c>
      <c r="AR178" s="81" t="s">
        <v>45</v>
      </c>
      <c r="AT178" s="88" t="s">
        <v>43</v>
      </c>
      <c r="AU178" s="88" t="s">
        <v>45</v>
      </c>
      <c r="AY178" s="81" t="s">
        <v>76</v>
      </c>
      <c r="BK178" s="89">
        <f>SUM(BK179:BK186)</f>
        <v>0</v>
      </c>
    </row>
    <row r="179" spans="1:65" s="2" customFormat="1" ht="24.2" customHeight="1" x14ac:dyDescent="0.2">
      <c r="A179" s="18"/>
      <c r="B179" s="92"/>
      <c r="C179" s="93" t="s">
        <v>255</v>
      </c>
      <c r="D179" s="93" t="s">
        <v>78</v>
      </c>
      <c r="E179" s="94" t="s">
        <v>256</v>
      </c>
      <c r="F179" s="95" t="s">
        <v>257</v>
      </c>
      <c r="G179" s="96" t="s">
        <v>81</v>
      </c>
      <c r="H179" s="97">
        <v>16</v>
      </c>
      <c r="I179" s="97"/>
      <c r="J179" s="97">
        <f t="shared" ref="J179:J186" si="20">ROUND(I179*H179,3)</f>
        <v>0</v>
      </c>
      <c r="K179" s="98"/>
      <c r="L179" s="19"/>
      <c r="M179" s="99" t="s">
        <v>0</v>
      </c>
      <c r="N179" s="100" t="s">
        <v>27</v>
      </c>
      <c r="O179" s="101">
        <v>0.30399999999999999</v>
      </c>
      <c r="P179" s="101">
        <f t="shared" ref="P179:P186" si="21">O179*H179</f>
        <v>4.8639999999999999</v>
      </c>
      <c r="Q179" s="101">
        <v>4.0000000000000003E-5</v>
      </c>
      <c r="R179" s="101">
        <f t="shared" ref="R179:R186" si="22">Q179*H179</f>
        <v>6.4000000000000005E-4</v>
      </c>
      <c r="S179" s="101">
        <v>0</v>
      </c>
      <c r="T179" s="102">
        <f t="shared" ref="T179:T186" si="23">S179*H179</f>
        <v>0</v>
      </c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R179" s="103" t="s">
        <v>82</v>
      </c>
      <c r="AT179" s="103" t="s">
        <v>78</v>
      </c>
      <c r="AU179" s="103" t="s">
        <v>83</v>
      </c>
      <c r="AY179" s="10" t="s">
        <v>76</v>
      </c>
      <c r="BE179" s="104">
        <f t="shared" ref="BE179:BE186" si="24">IF(N179="základná",J179,0)</f>
        <v>0</v>
      </c>
      <c r="BF179" s="104">
        <f t="shared" ref="BF179:BF186" si="25">IF(N179="znížená",J179,0)</f>
        <v>0</v>
      </c>
      <c r="BG179" s="104">
        <f t="shared" ref="BG179:BG186" si="26">IF(N179="zákl. prenesená",J179,0)</f>
        <v>0</v>
      </c>
      <c r="BH179" s="104">
        <f t="shared" ref="BH179:BH186" si="27">IF(N179="zníž. prenesená",J179,0)</f>
        <v>0</v>
      </c>
      <c r="BI179" s="104">
        <f t="shared" ref="BI179:BI186" si="28">IF(N179="nulová",J179,0)</f>
        <v>0</v>
      </c>
      <c r="BJ179" s="10" t="s">
        <v>83</v>
      </c>
      <c r="BK179" s="105">
        <f t="shared" ref="BK179:BK186" si="29">ROUND(I179*H179,3)</f>
        <v>0</v>
      </c>
      <c r="BL179" s="10" t="s">
        <v>82</v>
      </c>
      <c r="BM179" s="103" t="s">
        <v>258</v>
      </c>
    </row>
    <row r="180" spans="1:65" s="2" customFormat="1" ht="24.2" customHeight="1" x14ac:dyDescent="0.2">
      <c r="A180" s="18"/>
      <c r="B180" s="92"/>
      <c r="C180" s="93" t="s">
        <v>259</v>
      </c>
      <c r="D180" s="93" t="s">
        <v>78</v>
      </c>
      <c r="E180" s="94" t="s">
        <v>260</v>
      </c>
      <c r="F180" s="95" t="s">
        <v>261</v>
      </c>
      <c r="G180" s="96" t="s">
        <v>110</v>
      </c>
      <c r="H180" s="97">
        <v>24</v>
      </c>
      <c r="I180" s="97"/>
      <c r="J180" s="97">
        <f t="shared" si="20"/>
        <v>0</v>
      </c>
      <c r="K180" s="98"/>
      <c r="L180" s="19"/>
      <c r="M180" s="99" t="s">
        <v>0</v>
      </c>
      <c r="N180" s="100" t="s">
        <v>27</v>
      </c>
      <c r="O180" s="101">
        <v>9.9210000000000007E-2</v>
      </c>
      <c r="P180" s="101">
        <f t="shared" si="21"/>
        <v>2.38104</v>
      </c>
      <c r="Q180" s="101">
        <v>1.5299999999999999E-3</v>
      </c>
      <c r="R180" s="101">
        <f t="shared" si="22"/>
        <v>3.6719999999999996E-2</v>
      </c>
      <c r="S180" s="101">
        <v>0</v>
      </c>
      <c r="T180" s="102">
        <f t="shared" si="23"/>
        <v>0</v>
      </c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R180" s="103" t="s">
        <v>82</v>
      </c>
      <c r="AT180" s="103" t="s">
        <v>78</v>
      </c>
      <c r="AU180" s="103" t="s">
        <v>83</v>
      </c>
      <c r="AY180" s="10" t="s">
        <v>76</v>
      </c>
      <c r="BE180" s="104">
        <f t="shared" si="24"/>
        <v>0</v>
      </c>
      <c r="BF180" s="104">
        <f t="shared" si="25"/>
        <v>0</v>
      </c>
      <c r="BG180" s="104">
        <f t="shared" si="26"/>
        <v>0</v>
      </c>
      <c r="BH180" s="104">
        <f t="shared" si="27"/>
        <v>0</v>
      </c>
      <c r="BI180" s="104">
        <f t="shared" si="28"/>
        <v>0</v>
      </c>
      <c r="BJ180" s="10" t="s">
        <v>83</v>
      </c>
      <c r="BK180" s="105">
        <f t="shared" si="29"/>
        <v>0</v>
      </c>
      <c r="BL180" s="10" t="s">
        <v>82</v>
      </c>
      <c r="BM180" s="103" t="s">
        <v>262</v>
      </c>
    </row>
    <row r="181" spans="1:65" s="2" customFormat="1" ht="24.2" customHeight="1" x14ac:dyDescent="0.2">
      <c r="A181" s="18"/>
      <c r="B181" s="92"/>
      <c r="C181" s="93" t="s">
        <v>263</v>
      </c>
      <c r="D181" s="93" t="s">
        <v>78</v>
      </c>
      <c r="E181" s="94" t="s">
        <v>264</v>
      </c>
      <c r="F181" s="95" t="s">
        <v>265</v>
      </c>
      <c r="G181" s="96" t="s">
        <v>168</v>
      </c>
      <c r="H181" s="97">
        <v>1</v>
      </c>
      <c r="I181" s="97"/>
      <c r="J181" s="97">
        <f t="shared" si="20"/>
        <v>0</v>
      </c>
      <c r="K181" s="98"/>
      <c r="L181" s="19"/>
      <c r="M181" s="99" t="s">
        <v>0</v>
      </c>
      <c r="N181" s="100" t="s">
        <v>27</v>
      </c>
      <c r="O181" s="101">
        <v>8.657</v>
      </c>
      <c r="P181" s="101">
        <f t="shared" si="21"/>
        <v>8.657</v>
      </c>
      <c r="Q181" s="101">
        <v>0</v>
      </c>
      <c r="R181" s="101">
        <f t="shared" si="22"/>
        <v>0</v>
      </c>
      <c r="S181" s="101">
        <v>0.374</v>
      </c>
      <c r="T181" s="102">
        <f t="shared" si="23"/>
        <v>0.374</v>
      </c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R181" s="103" t="s">
        <v>82</v>
      </c>
      <c r="AT181" s="103" t="s">
        <v>78</v>
      </c>
      <c r="AU181" s="103" t="s">
        <v>83</v>
      </c>
      <c r="AY181" s="10" t="s">
        <v>76</v>
      </c>
      <c r="BE181" s="104">
        <f t="shared" si="24"/>
        <v>0</v>
      </c>
      <c r="BF181" s="104">
        <f t="shared" si="25"/>
        <v>0</v>
      </c>
      <c r="BG181" s="104">
        <f t="shared" si="26"/>
        <v>0</v>
      </c>
      <c r="BH181" s="104">
        <f t="shared" si="27"/>
        <v>0</v>
      </c>
      <c r="BI181" s="104">
        <f t="shared" si="28"/>
        <v>0</v>
      </c>
      <c r="BJ181" s="10" t="s">
        <v>83</v>
      </c>
      <c r="BK181" s="105">
        <f t="shared" si="29"/>
        <v>0</v>
      </c>
      <c r="BL181" s="10" t="s">
        <v>82</v>
      </c>
      <c r="BM181" s="103" t="s">
        <v>266</v>
      </c>
    </row>
    <row r="182" spans="1:65" s="2" customFormat="1" ht="24.2" customHeight="1" x14ac:dyDescent="0.2">
      <c r="A182" s="18"/>
      <c r="B182" s="92"/>
      <c r="C182" s="93" t="s">
        <v>267</v>
      </c>
      <c r="D182" s="93" t="s">
        <v>78</v>
      </c>
      <c r="E182" s="94" t="s">
        <v>268</v>
      </c>
      <c r="F182" s="95" t="s">
        <v>269</v>
      </c>
      <c r="G182" s="96" t="s">
        <v>81</v>
      </c>
      <c r="H182" s="97">
        <v>18</v>
      </c>
      <c r="I182" s="97"/>
      <c r="J182" s="97">
        <f t="shared" si="20"/>
        <v>0</v>
      </c>
      <c r="K182" s="98"/>
      <c r="L182" s="19"/>
      <c r="M182" s="99" t="s">
        <v>0</v>
      </c>
      <c r="N182" s="100" t="s">
        <v>27</v>
      </c>
      <c r="O182" s="101">
        <v>1.5471900000000001</v>
      </c>
      <c r="P182" s="101">
        <f t="shared" si="21"/>
        <v>27.849420000000002</v>
      </c>
      <c r="Q182" s="101">
        <v>0</v>
      </c>
      <c r="R182" s="101">
        <f t="shared" si="22"/>
        <v>0</v>
      </c>
      <c r="S182" s="101">
        <v>8.7999999999999995E-2</v>
      </c>
      <c r="T182" s="102">
        <f t="shared" si="23"/>
        <v>1.5839999999999999</v>
      </c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R182" s="103" t="s">
        <v>82</v>
      </c>
      <c r="AT182" s="103" t="s">
        <v>78</v>
      </c>
      <c r="AU182" s="103" t="s">
        <v>83</v>
      </c>
      <c r="AY182" s="10" t="s">
        <v>76</v>
      </c>
      <c r="BE182" s="104">
        <f t="shared" si="24"/>
        <v>0</v>
      </c>
      <c r="BF182" s="104">
        <f t="shared" si="25"/>
        <v>0</v>
      </c>
      <c r="BG182" s="104">
        <f t="shared" si="26"/>
        <v>0</v>
      </c>
      <c r="BH182" s="104">
        <f t="shared" si="27"/>
        <v>0</v>
      </c>
      <c r="BI182" s="104">
        <f t="shared" si="28"/>
        <v>0</v>
      </c>
      <c r="BJ182" s="10" t="s">
        <v>83</v>
      </c>
      <c r="BK182" s="105">
        <f t="shared" si="29"/>
        <v>0</v>
      </c>
      <c r="BL182" s="10" t="s">
        <v>82</v>
      </c>
      <c r="BM182" s="103" t="s">
        <v>270</v>
      </c>
    </row>
    <row r="183" spans="1:65" s="2" customFormat="1" ht="24.2" customHeight="1" x14ac:dyDescent="0.2">
      <c r="A183" s="18"/>
      <c r="B183" s="92"/>
      <c r="C183" s="93" t="s">
        <v>271</v>
      </c>
      <c r="D183" s="93" t="s">
        <v>78</v>
      </c>
      <c r="E183" s="94" t="s">
        <v>272</v>
      </c>
      <c r="F183" s="95" t="s">
        <v>273</v>
      </c>
      <c r="G183" s="96" t="s">
        <v>146</v>
      </c>
      <c r="H183" s="97">
        <v>1.958</v>
      </c>
      <c r="I183" s="97"/>
      <c r="J183" s="97">
        <f t="shared" si="20"/>
        <v>0</v>
      </c>
      <c r="K183" s="98"/>
      <c r="L183" s="19"/>
      <c r="M183" s="99" t="s">
        <v>0</v>
      </c>
      <c r="N183" s="100" t="s">
        <v>27</v>
      </c>
      <c r="O183" s="101">
        <v>0.80900000000000005</v>
      </c>
      <c r="P183" s="101">
        <f t="shared" si="21"/>
        <v>1.584022</v>
      </c>
      <c r="Q183" s="101">
        <v>0</v>
      </c>
      <c r="R183" s="101">
        <f t="shared" si="22"/>
        <v>0</v>
      </c>
      <c r="S183" s="101">
        <v>0</v>
      </c>
      <c r="T183" s="102">
        <f t="shared" si="23"/>
        <v>0</v>
      </c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R183" s="103" t="s">
        <v>82</v>
      </c>
      <c r="AT183" s="103" t="s">
        <v>78</v>
      </c>
      <c r="AU183" s="103" t="s">
        <v>83</v>
      </c>
      <c r="AY183" s="10" t="s">
        <v>76</v>
      </c>
      <c r="BE183" s="104">
        <f t="shared" si="24"/>
        <v>0</v>
      </c>
      <c r="BF183" s="104">
        <f t="shared" si="25"/>
        <v>0</v>
      </c>
      <c r="BG183" s="104">
        <f t="shared" si="26"/>
        <v>0</v>
      </c>
      <c r="BH183" s="104">
        <f t="shared" si="27"/>
        <v>0</v>
      </c>
      <c r="BI183" s="104">
        <f t="shared" si="28"/>
        <v>0</v>
      </c>
      <c r="BJ183" s="10" t="s">
        <v>83</v>
      </c>
      <c r="BK183" s="105">
        <f t="shared" si="29"/>
        <v>0</v>
      </c>
      <c r="BL183" s="10" t="s">
        <v>82</v>
      </c>
      <c r="BM183" s="103" t="s">
        <v>274</v>
      </c>
    </row>
    <row r="184" spans="1:65" s="2" customFormat="1" ht="24.2" customHeight="1" x14ac:dyDescent="0.2">
      <c r="A184" s="18"/>
      <c r="B184" s="92"/>
      <c r="C184" s="93" t="s">
        <v>275</v>
      </c>
      <c r="D184" s="93" t="s">
        <v>78</v>
      </c>
      <c r="E184" s="94" t="s">
        <v>276</v>
      </c>
      <c r="F184" s="95" t="s">
        <v>277</v>
      </c>
      <c r="G184" s="96" t="s">
        <v>146</v>
      </c>
      <c r="H184" s="97">
        <v>1.958</v>
      </c>
      <c r="I184" s="97"/>
      <c r="J184" s="97">
        <f t="shared" si="20"/>
        <v>0</v>
      </c>
      <c r="K184" s="98"/>
      <c r="L184" s="19"/>
      <c r="M184" s="99" t="s">
        <v>0</v>
      </c>
      <c r="N184" s="100" t="s">
        <v>27</v>
      </c>
      <c r="O184" s="101">
        <v>0.749</v>
      </c>
      <c r="P184" s="101">
        <f t="shared" si="21"/>
        <v>1.466542</v>
      </c>
      <c r="Q184" s="101">
        <v>0</v>
      </c>
      <c r="R184" s="101">
        <f t="shared" si="22"/>
        <v>0</v>
      </c>
      <c r="S184" s="101">
        <v>0</v>
      </c>
      <c r="T184" s="102">
        <f t="shared" si="23"/>
        <v>0</v>
      </c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R184" s="103" t="s">
        <v>82</v>
      </c>
      <c r="AT184" s="103" t="s">
        <v>78</v>
      </c>
      <c r="AU184" s="103" t="s">
        <v>83</v>
      </c>
      <c r="AY184" s="10" t="s">
        <v>76</v>
      </c>
      <c r="BE184" s="104">
        <f t="shared" si="24"/>
        <v>0</v>
      </c>
      <c r="BF184" s="104">
        <f t="shared" si="25"/>
        <v>0</v>
      </c>
      <c r="BG184" s="104">
        <f t="shared" si="26"/>
        <v>0</v>
      </c>
      <c r="BH184" s="104">
        <f t="shared" si="27"/>
        <v>0</v>
      </c>
      <c r="BI184" s="104">
        <f t="shared" si="28"/>
        <v>0</v>
      </c>
      <c r="BJ184" s="10" t="s">
        <v>83</v>
      </c>
      <c r="BK184" s="105">
        <f t="shared" si="29"/>
        <v>0</v>
      </c>
      <c r="BL184" s="10" t="s">
        <v>82</v>
      </c>
      <c r="BM184" s="103" t="s">
        <v>278</v>
      </c>
    </row>
    <row r="185" spans="1:65" s="2" customFormat="1" ht="24.2" customHeight="1" x14ac:dyDescent="0.2">
      <c r="A185" s="18"/>
      <c r="B185" s="92"/>
      <c r="C185" s="93" t="s">
        <v>279</v>
      </c>
      <c r="D185" s="93" t="s">
        <v>78</v>
      </c>
      <c r="E185" s="94" t="s">
        <v>280</v>
      </c>
      <c r="F185" s="95" t="s">
        <v>281</v>
      </c>
      <c r="G185" s="96" t="s">
        <v>87</v>
      </c>
      <c r="H185" s="97">
        <v>4.4470000000000001</v>
      </c>
      <c r="I185" s="97"/>
      <c r="J185" s="97">
        <f t="shared" si="20"/>
        <v>0</v>
      </c>
      <c r="K185" s="98"/>
      <c r="L185" s="19"/>
      <c r="M185" s="99" t="s">
        <v>0</v>
      </c>
      <c r="N185" s="100" t="s">
        <v>27</v>
      </c>
      <c r="O185" s="101">
        <v>1.464</v>
      </c>
      <c r="P185" s="101">
        <f t="shared" si="21"/>
        <v>6.510408</v>
      </c>
      <c r="Q185" s="101">
        <v>0</v>
      </c>
      <c r="R185" s="101">
        <f t="shared" si="22"/>
        <v>0</v>
      </c>
      <c r="S185" s="101">
        <v>0</v>
      </c>
      <c r="T185" s="102">
        <f t="shared" si="23"/>
        <v>0</v>
      </c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R185" s="103" t="s">
        <v>82</v>
      </c>
      <c r="AT185" s="103" t="s">
        <v>78</v>
      </c>
      <c r="AU185" s="103" t="s">
        <v>83</v>
      </c>
      <c r="AY185" s="10" t="s">
        <v>76</v>
      </c>
      <c r="BE185" s="104">
        <f t="shared" si="24"/>
        <v>0</v>
      </c>
      <c r="BF185" s="104">
        <f t="shared" si="25"/>
        <v>0</v>
      </c>
      <c r="BG185" s="104">
        <f t="shared" si="26"/>
        <v>0</v>
      </c>
      <c r="BH185" s="104">
        <f t="shared" si="27"/>
        <v>0</v>
      </c>
      <c r="BI185" s="104">
        <f t="shared" si="28"/>
        <v>0</v>
      </c>
      <c r="BJ185" s="10" t="s">
        <v>83</v>
      </c>
      <c r="BK185" s="105">
        <f t="shared" si="29"/>
        <v>0</v>
      </c>
      <c r="BL185" s="10" t="s">
        <v>82</v>
      </c>
      <c r="BM185" s="103" t="s">
        <v>282</v>
      </c>
    </row>
    <row r="186" spans="1:65" s="2" customFormat="1" ht="24.2" customHeight="1" x14ac:dyDescent="0.2">
      <c r="A186" s="18"/>
      <c r="B186" s="92"/>
      <c r="C186" s="93" t="s">
        <v>283</v>
      </c>
      <c r="D186" s="93" t="s">
        <v>78</v>
      </c>
      <c r="E186" s="94" t="s">
        <v>284</v>
      </c>
      <c r="F186" s="95" t="s">
        <v>285</v>
      </c>
      <c r="G186" s="96" t="s">
        <v>87</v>
      </c>
      <c r="H186" s="97">
        <v>4.4470000000000001</v>
      </c>
      <c r="I186" s="97"/>
      <c r="J186" s="97">
        <f t="shared" si="20"/>
        <v>0</v>
      </c>
      <c r="K186" s="98"/>
      <c r="L186" s="19"/>
      <c r="M186" s="99" t="s">
        <v>0</v>
      </c>
      <c r="N186" s="100" t="s">
        <v>27</v>
      </c>
      <c r="O186" s="101">
        <v>0.193</v>
      </c>
      <c r="P186" s="101">
        <f t="shared" si="21"/>
        <v>0.85827100000000001</v>
      </c>
      <c r="Q186" s="101">
        <v>0</v>
      </c>
      <c r="R186" s="101">
        <f t="shared" si="22"/>
        <v>0</v>
      </c>
      <c r="S186" s="101">
        <v>0</v>
      </c>
      <c r="T186" s="102">
        <f t="shared" si="23"/>
        <v>0</v>
      </c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R186" s="103" t="s">
        <v>82</v>
      </c>
      <c r="AT186" s="103" t="s">
        <v>78</v>
      </c>
      <c r="AU186" s="103" t="s">
        <v>83</v>
      </c>
      <c r="AY186" s="10" t="s">
        <v>76</v>
      </c>
      <c r="BE186" s="104">
        <f t="shared" si="24"/>
        <v>0</v>
      </c>
      <c r="BF186" s="104">
        <f t="shared" si="25"/>
        <v>0</v>
      </c>
      <c r="BG186" s="104">
        <f t="shared" si="26"/>
        <v>0</v>
      </c>
      <c r="BH186" s="104">
        <f t="shared" si="27"/>
        <v>0</v>
      </c>
      <c r="BI186" s="104">
        <f t="shared" si="28"/>
        <v>0</v>
      </c>
      <c r="BJ186" s="10" t="s">
        <v>83</v>
      </c>
      <c r="BK186" s="105">
        <f t="shared" si="29"/>
        <v>0</v>
      </c>
      <c r="BL186" s="10" t="s">
        <v>82</v>
      </c>
      <c r="BM186" s="103" t="s">
        <v>286</v>
      </c>
    </row>
    <row r="187" spans="1:65" s="7" customFormat="1" ht="25.9" customHeight="1" x14ac:dyDescent="0.2">
      <c r="B187" s="80"/>
      <c r="D187" s="81" t="s">
        <v>43</v>
      </c>
      <c r="E187" s="82" t="s">
        <v>287</v>
      </c>
      <c r="F187" s="82" t="s">
        <v>288</v>
      </c>
      <c r="J187" s="83">
        <f>BK187</f>
        <v>0</v>
      </c>
      <c r="L187" s="80"/>
      <c r="M187" s="84"/>
      <c r="N187" s="85"/>
      <c r="O187" s="85"/>
      <c r="P187" s="86">
        <f>P188+P190+P206</f>
        <v>119.99506999999998</v>
      </c>
      <c r="Q187" s="85"/>
      <c r="R187" s="86">
        <f>R188+R190+R206</f>
        <v>7.1484999999999993E-2</v>
      </c>
      <c r="S187" s="85"/>
      <c r="T187" s="87">
        <f>T188+T190+T206</f>
        <v>0</v>
      </c>
      <c r="AR187" s="81" t="s">
        <v>83</v>
      </c>
      <c r="AT187" s="88" t="s">
        <v>43</v>
      </c>
      <c r="AU187" s="88" t="s">
        <v>44</v>
      </c>
      <c r="AY187" s="81" t="s">
        <v>76</v>
      </c>
      <c r="BK187" s="89">
        <f>BK188+BK190+BK206</f>
        <v>0</v>
      </c>
    </row>
    <row r="188" spans="1:65" s="7" customFormat="1" ht="22.9" customHeight="1" x14ac:dyDescent="0.2">
      <c r="B188" s="80"/>
      <c r="D188" s="81" t="s">
        <v>43</v>
      </c>
      <c r="E188" s="90" t="s">
        <v>289</v>
      </c>
      <c r="F188" s="90" t="s">
        <v>290</v>
      </c>
      <c r="J188" s="91">
        <f>BK188</f>
        <v>0</v>
      </c>
      <c r="L188" s="80"/>
      <c r="M188" s="84"/>
      <c r="N188" s="85"/>
      <c r="O188" s="85"/>
      <c r="P188" s="86">
        <f>P189</f>
        <v>0.21099000000000001</v>
      </c>
      <c r="Q188" s="85"/>
      <c r="R188" s="86">
        <f>R189</f>
        <v>5.4000000000000001E-4</v>
      </c>
      <c r="S188" s="85"/>
      <c r="T188" s="87">
        <f>T189</f>
        <v>0</v>
      </c>
      <c r="AR188" s="81" t="s">
        <v>83</v>
      </c>
      <c r="AT188" s="88" t="s">
        <v>43</v>
      </c>
      <c r="AU188" s="88" t="s">
        <v>45</v>
      </c>
      <c r="AY188" s="81" t="s">
        <v>76</v>
      </c>
      <c r="BK188" s="89">
        <f>BK189</f>
        <v>0</v>
      </c>
    </row>
    <row r="189" spans="1:65" s="2" customFormat="1" ht="14.45" customHeight="1" x14ac:dyDescent="0.2">
      <c r="A189" s="18"/>
      <c r="B189" s="92"/>
      <c r="C189" s="93" t="s">
        <v>291</v>
      </c>
      <c r="D189" s="93" t="s">
        <v>78</v>
      </c>
      <c r="E189" s="94" t="s">
        <v>292</v>
      </c>
      <c r="F189" s="95" t="s">
        <v>293</v>
      </c>
      <c r="G189" s="96" t="s">
        <v>248</v>
      </c>
      <c r="H189" s="97">
        <v>1</v>
      </c>
      <c r="I189" s="97"/>
      <c r="J189" s="97">
        <f>ROUND(I189*H189,3)</f>
        <v>0</v>
      </c>
      <c r="K189" s="98"/>
      <c r="L189" s="19"/>
      <c r="M189" s="99" t="s">
        <v>0</v>
      </c>
      <c r="N189" s="100" t="s">
        <v>27</v>
      </c>
      <c r="O189" s="101">
        <v>0.21099000000000001</v>
      </c>
      <c r="P189" s="101">
        <f>O189*H189</f>
        <v>0.21099000000000001</v>
      </c>
      <c r="Q189" s="101">
        <v>5.4000000000000001E-4</v>
      </c>
      <c r="R189" s="101">
        <f>Q189*H189</f>
        <v>5.4000000000000001E-4</v>
      </c>
      <c r="S189" s="101">
        <v>0</v>
      </c>
      <c r="T189" s="102">
        <f>S189*H189</f>
        <v>0</v>
      </c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R189" s="103" t="s">
        <v>150</v>
      </c>
      <c r="AT189" s="103" t="s">
        <v>78</v>
      </c>
      <c r="AU189" s="103" t="s">
        <v>83</v>
      </c>
      <c r="AY189" s="10" t="s">
        <v>76</v>
      </c>
      <c r="BE189" s="104">
        <f>IF(N189="základná",J189,0)</f>
        <v>0</v>
      </c>
      <c r="BF189" s="104">
        <f>IF(N189="znížená",J189,0)</f>
        <v>0</v>
      </c>
      <c r="BG189" s="104">
        <f>IF(N189="zákl. prenesená",J189,0)</f>
        <v>0</v>
      </c>
      <c r="BH189" s="104">
        <f>IF(N189="zníž. prenesená",J189,0)</f>
        <v>0</v>
      </c>
      <c r="BI189" s="104">
        <f>IF(N189="nulová",J189,0)</f>
        <v>0</v>
      </c>
      <c r="BJ189" s="10" t="s">
        <v>83</v>
      </c>
      <c r="BK189" s="105">
        <f>ROUND(I189*H189,3)</f>
        <v>0</v>
      </c>
      <c r="BL189" s="10" t="s">
        <v>150</v>
      </c>
      <c r="BM189" s="103" t="s">
        <v>294</v>
      </c>
    </row>
    <row r="190" spans="1:65" s="7" customFormat="1" ht="22.9" customHeight="1" x14ac:dyDescent="0.2">
      <c r="B190" s="80"/>
      <c r="D190" s="81" t="s">
        <v>43</v>
      </c>
      <c r="E190" s="90" t="s">
        <v>295</v>
      </c>
      <c r="F190" s="90" t="s">
        <v>296</v>
      </c>
      <c r="J190" s="91">
        <f>BK190</f>
        <v>0</v>
      </c>
      <c r="L190" s="80"/>
      <c r="M190" s="84"/>
      <c r="N190" s="85"/>
      <c r="O190" s="85"/>
      <c r="P190" s="86">
        <f>SUM(P191:P205)</f>
        <v>115.98481999999998</v>
      </c>
      <c r="Q190" s="85"/>
      <c r="R190" s="86">
        <f>SUM(R191:R205)</f>
        <v>6.9954999999999989E-2</v>
      </c>
      <c r="S190" s="85"/>
      <c r="T190" s="87">
        <f>SUM(T191:T205)</f>
        <v>0</v>
      </c>
      <c r="AR190" s="81" t="s">
        <v>83</v>
      </c>
      <c r="AT190" s="88" t="s">
        <v>43</v>
      </c>
      <c r="AU190" s="88" t="s">
        <v>45</v>
      </c>
      <c r="AY190" s="81" t="s">
        <v>76</v>
      </c>
      <c r="BK190" s="89">
        <f>SUM(BK191:BK205)</f>
        <v>0</v>
      </c>
    </row>
    <row r="191" spans="1:65" s="2" customFormat="1" ht="24.2" customHeight="1" x14ac:dyDescent="0.2">
      <c r="A191" s="18"/>
      <c r="B191" s="92"/>
      <c r="C191" s="93" t="s">
        <v>297</v>
      </c>
      <c r="D191" s="93" t="s">
        <v>78</v>
      </c>
      <c r="E191" s="94" t="s">
        <v>298</v>
      </c>
      <c r="F191" s="95" t="s">
        <v>299</v>
      </c>
      <c r="G191" s="96" t="s">
        <v>168</v>
      </c>
      <c r="H191" s="97">
        <v>6</v>
      </c>
      <c r="I191" s="97"/>
      <c r="J191" s="97">
        <f t="shared" ref="J191:J205" si="30">ROUND(I191*H191,3)</f>
        <v>0</v>
      </c>
      <c r="K191" s="98"/>
      <c r="L191" s="19"/>
      <c r="M191" s="99" t="s">
        <v>0</v>
      </c>
      <c r="N191" s="100" t="s">
        <v>27</v>
      </c>
      <c r="O191" s="101">
        <v>0.94567999999999997</v>
      </c>
      <c r="P191" s="101">
        <f t="shared" ref="P191:P205" si="31">O191*H191</f>
        <v>5.67408</v>
      </c>
      <c r="Q191" s="101">
        <v>1.4300000000000001E-3</v>
      </c>
      <c r="R191" s="101">
        <f t="shared" ref="R191:R205" si="32">Q191*H191</f>
        <v>8.5800000000000008E-3</v>
      </c>
      <c r="S191" s="101">
        <v>0</v>
      </c>
      <c r="T191" s="102">
        <f t="shared" ref="T191:T205" si="33">S191*H191</f>
        <v>0</v>
      </c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R191" s="103" t="s">
        <v>150</v>
      </c>
      <c r="AT191" s="103" t="s">
        <v>78</v>
      </c>
      <c r="AU191" s="103" t="s">
        <v>83</v>
      </c>
      <c r="AY191" s="10" t="s">
        <v>76</v>
      </c>
      <c r="BE191" s="104">
        <f t="shared" ref="BE191:BE205" si="34">IF(N191="základná",J191,0)</f>
        <v>0</v>
      </c>
      <c r="BF191" s="104">
        <f t="shared" ref="BF191:BF205" si="35">IF(N191="znížená",J191,0)</f>
        <v>0</v>
      </c>
      <c r="BG191" s="104">
        <f t="shared" ref="BG191:BG205" si="36">IF(N191="zákl. prenesená",J191,0)</f>
        <v>0</v>
      </c>
      <c r="BH191" s="104">
        <f t="shared" ref="BH191:BH205" si="37">IF(N191="zníž. prenesená",J191,0)</f>
        <v>0</v>
      </c>
      <c r="BI191" s="104">
        <f t="shared" ref="BI191:BI205" si="38">IF(N191="nulová",J191,0)</f>
        <v>0</v>
      </c>
      <c r="BJ191" s="10" t="s">
        <v>83</v>
      </c>
      <c r="BK191" s="105">
        <f t="shared" ref="BK191:BK205" si="39">ROUND(I191*H191,3)</f>
        <v>0</v>
      </c>
      <c r="BL191" s="10" t="s">
        <v>150</v>
      </c>
      <c r="BM191" s="103" t="s">
        <v>300</v>
      </c>
    </row>
    <row r="192" spans="1:65" s="2" customFormat="1" ht="24.2" customHeight="1" x14ac:dyDescent="0.2">
      <c r="A192" s="18"/>
      <c r="B192" s="92"/>
      <c r="C192" s="93" t="s">
        <v>301</v>
      </c>
      <c r="D192" s="93" t="s">
        <v>78</v>
      </c>
      <c r="E192" s="94" t="s">
        <v>302</v>
      </c>
      <c r="F192" s="95" t="s">
        <v>303</v>
      </c>
      <c r="G192" s="96" t="s">
        <v>168</v>
      </c>
      <c r="H192" s="97">
        <v>1</v>
      </c>
      <c r="I192" s="97"/>
      <c r="J192" s="97">
        <f t="shared" si="30"/>
        <v>0</v>
      </c>
      <c r="K192" s="98"/>
      <c r="L192" s="19"/>
      <c r="M192" s="99" t="s">
        <v>0</v>
      </c>
      <c r="N192" s="100" t="s">
        <v>27</v>
      </c>
      <c r="O192" s="101">
        <v>1.79583</v>
      </c>
      <c r="P192" s="101">
        <f t="shared" si="31"/>
        <v>1.79583</v>
      </c>
      <c r="Q192" s="101">
        <v>1.83E-3</v>
      </c>
      <c r="R192" s="101">
        <f t="shared" si="32"/>
        <v>1.83E-3</v>
      </c>
      <c r="S192" s="101">
        <v>0</v>
      </c>
      <c r="T192" s="102">
        <f t="shared" si="33"/>
        <v>0</v>
      </c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R192" s="103" t="s">
        <v>150</v>
      </c>
      <c r="AT192" s="103" t="s">
        <v>78</v>
      </c>
      <c r="AU192" s="103" t="s">
        <v>83</v>
      </c>
      <c r="AY192" s="10" t="s">
        <v>76</v>
      </c>
      <c r="BE192" s="104">
        <f t="shared" si="34"/>
        <v>0</v>
      </c>
      <c r="BF192" s="104">
        <f t="shared" si="35"/>
        <v>0</v>
      </c>
      <c r="BG192" s="104">
        <f t="shared" si="36"/>
        <v>0</v>
      </c>
      <c r="BH192" s="104">
        <f t="shared" si="37"/>
        <v>0</v>
      </c>
      <c r="BI192" s="104">
        <f t="shared" si="38"/>
        <v>0</v>
      </c>
      <c r="BJ192" s="10" t="s">
        <v>83</v>
      </c>
      <c r="BK192" s="105">
        <f t="shared" si="39"/>
        <v>0</v>
      </c>
      <c r="BL192" s="10" t="s">
        <v>150</v>
      </c>
      <c r="BM192" s="103" t="s">
        <v>304</v>
      </c>
    </row>
    <row r="193" spans="1:65" s="2" customFormat="1" ht="24.2" customHeight="1" x14ac:dyDescent="0.2">
      <c r="A193" s="18"/>
      <c r="B193" s="92"/>
      <c r="C193" s="93" t="s">
        <v>305</v>
      </c>
      <c r="D193" s="93" t="s">
        <v>78</v>
      </c>
      <c r="E193" s="94" t="s">
        <v>306</v>
      </c>
      <c r="F193" s="95" t="s">
        <v>307</v>
      </c>
      <c r="G193" s="96" t="s">
        <v>168</v>
      </c>
      <c r="H193" s="97">
        <v>8</v>
      </c>
      <c r="I193" s="97"/>
      <c r="J193" s="97">
        <f t="shared" si="30"/>
        <v>0</v>
      </c>
      <c r="K193" s="98"/>
      <c r="L193" s="19"/>
      <c r="M193" s="99" t="s">
        <v>0</v>
      </c>
      <c r="N193" s="100" t="s">
        <v>27</v>
      </c>
      <c r="O193" s="101">
        <v>0.56793000000000005</v>
      </c>
      <c r="P193" s="101">
        <f t="shared" si="31"/>
        <v>4.5434400000000004</v>
      </c>
      <c r="Q193" s="101">
        <v>1.2899999999999999E-3</v>
      </c>
      <c r="R193" s="101">
        <f t="shared" si="32"/>
        <v>1.0319999999999999E-2</v>
      </c>
      <c r="S193" s="101">
        <v>0</v>
      </c>
      <c r="T193" s="102">
        <f t="shared" si="33"/>
        <v>0</v>
      </c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R193" s="103" t="s">
        <v>150</v>
      </c>
      <c r="AT193" s="103" t="s">
        <v>78</v>
      </c>
      <c r="AU193" s="103" t="s">
        <v>83</v>
      </c>
      <c r="AY193" s="10" t="s">
        <v>76</v>
      </c>
      <c r="BE193" s="104">
        <f t="shared" si="34"/>
        <v>0</v>
      </c>
      <c r="BF193" s="104">
        <f t="shared" si="35"/>
        <v>0</v>
      </c>
      <c r="BG193" s="104">
        <f t="shared" si="36"/>
        <v>0</v>
      </c>
      <c r="BH193" s="104">
        <f t="shared" si="37"/>
        <v>0</v>
      </c>
      <c r="BI193" s="104">
        <f t="shared" si="38"/>
        <v>0</v>
      </c>
      <c r="BJ193" s="10" t="s">
        <v>83</v>
      </c>
      <c r="BK193" s="105">
        <f t="shared" si="39"/>
        <v>0</v>
      </c>
      <c r="BL193" s="10" t="s">
        <v>150</v>
      </c>
      <c r="BM193" s="103" t="s">
        <v>308</v>
      </c>
    </row>
    <row r="194" spans="1:65" s="2" customFormat="1" ht="14.45" customHeight="1" x14ac:dyDescent="0.2">
      <c r="A194" s="18"/>
      <c r="B194" s="92"/>
      <c r="C194" s="93" t="s">
        <v>309</v>
      </c>
      <c r="D194" s="93" t="s">
        <v>78</v>
      </c>
      <c r="E194" s="94" t="s">
        <v>310</v>
      </c>
      <c r="F194" s="95" t="s">
        <v>311</v>
      </c>
      <c r="G194" s="96" t="s">
        <v>81</v>
      </c>
      <c r="H194" s="97">
        <v>2</v>
      </c>
      <c r="I194" s="97"/>
      <c r="J194" s="97">
        <f t="shared" si="30"/>
        <v>0</v>
      </c>
      <c r="K194" s="98"/>
      <c r="L194" s="19"/>
      <c r="M194" s="99" t="s">
        <v>0</v>
      </c>
      <c r="N194" s="100" t="s">
        <v>27</v>
      </c>
      <c r="O194" s="101">
        <v>0.60633000000000004</v>
      </c>
      <c r="P194" s="101">
        <f t="shared" si="31"/>
        <v>1.2126600000000001</v>
      </c>
      <c r="Q194" s="101">
        <v>1.5499999999999999E-3</v>
      </c>
      <c r="R194" s="101">
        <f t="shared" si="32"/>
        <v>3.0999999999999999E-3</v>
      </c>
      <c r="S194" s="101">
        <v>0</v>
      </c>
      <c r="T194" s="102">
        <f t="shared" si="33"/>
        <v>0</v>
      </c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R194" s="103" t="s">
        <v>150</v>
      </c>
      <c r="AT194" s="103" t="s">
        <v>78</v>
      </c>
      <c r="AU194" s="103" t="s">
        <v>83</v>
      </c>
      <c r="AY194" s="10" t="s">
        <v>76</v>
      </c>
      <c r="BE194" s="104">
        <f t="shared" si="34"/>
        <v>0</v>
      </c>
      <c r="BF194" s="104">
        <f t="shared" si="35"/>
        <v>0</v>
      </c>
      <c r="BG194" s="104">
        <f t="shared" si="36"/>
        <v>0</v>
      </c>
      <c r="BH194" s="104">
        <f t="shared" si="37"/>
        <v>0</v>
      </c>
      <c r="BI194" s="104">
        <f t="shared" si="38"/>
        <v>0</v>
      </c>
      <c r="BJ194" s="10" t="s">
        <v>83</v>
      </c>
      <c r="BK194" s="105">
        <f t="shared" si="39"/>
        <v>0</v>
      </c>
      <c r="BL194" s="10" t="s">
        <v>150</v>
      </c>
      <c r="BM194" s="103" t="s">
        <v>312</v>
      </c>
    </row>
    <row r="195" spans="1:65" s="2" customFormat="1" ht="24.2" customHeight="1" x14ac:dyDescent="0.2">
      <c r="A195" s="18"/>
      <c r="B195" s="92"/>
      <c r="C195" s="93" t="s">
        <v>313</v>
      </c>
      <c r="D195" s="93" t="s">
        <v>78</v>
      </c>
      <c r="E195" s="94" t="s">
        <v>314</v>
      </c>
      <c r="F195" s="95" t="s">
        <v>315</v>
      </c>
      <c r="G195" s="96" t="s">
        <v>81</v>
      </c>
      <c r="H195" s="97">
        <v>8</v>
      </c>
      <c r="I195" s="97"/>
      <c r="J195" s="97">
        <f t="shared" si="30"/>
        <v>0</v>
      </c>
      <c r="K195" s="98"/>
      <c r="L195" s="19"/>
      <c r="M195" s="99" t="s">
        <v>0</v>
      </c>
      <c r="N195" s="100" t="s">
        <v>27</v>
      </c>
      <c r="O195" s="101">
        <v>0.61724000000000001</v>
      </c>
      <c r="P195" s="101">
        <f t="shared" si="31"/>
        <v>4.9379200000000001</v>
      </c>
      <c r="Q195" s="101">
        <v>1.72E-3</v>
      </c>
      <c r="R195" s="101">
        <f t="shared" si="32"/>
        <v>1.376E-2</v>
      </c>
      <c r="S195" s="101">
        <v>0</v>
      </c>
      <c r="T195" s="102">
        <f t="shared" si="33"/>
        <v>0</v>
      </c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R195" s="103" t="s">
        <v>150</v>
      </c>
      <c r="AT195" s="103" t="s">
        <v>78</v>
      </c>
      <c r="AU195" s="103" t="s">
        <v>83</v>
      </c>
      <c r="AY195" s="10" t="s">
        <v>76</v>
      </c>
      <c r="BE195" s="104">
        <f t="shared" si="34"/>
        <v>0</v>
      </c>
      <c r="BF195" s="104">
        <f t="shared" si="35"/>
        <v>0</v>
      </c>
      <c r="BG195" s="104">
        <f t="shared" si="36"/>
        <v>0</v>
      </c>
      <c r="BH195" s="104">
        <f t="shared" si="37"/>
        <v>0</v>
      </c>
      <c r="BI195" s="104">
        <f t="shared" si="38"/>
        <v>0</v>
      </c>
      <c r="BJ195" s="10" t="s">
        <v>83</v>
      </c>
      <c r="BK195" s="105">
        <f t="shared" si="39"/>
        <v>0</v>
      </c>
      <c r="BL195" s="10" t="s">
        <v>150</v>
      </c>
      <c r="BM195" s="103" t="s">
        <v>316</v>
      </c>
    </row>
    <row r="196" spans="1:65" s="2" customFormat="1" ht="14.45" customHeight="1" x14ac:dyDescent="0.2">
      <c r="A196" s="18"/>
      <c r="B196" s="92"/>
      <c r="C196" s="93" t="s">
        <v>317</v>
      </c>
      <c r="D196" s="93" t="s">
        <v>78</v>
      </c>
      <c r="E196" s="94" t="s">
        <v>318</v>
      </c>
      <c r="F196" s="95" t="s">
        <v>319</v>
      </c>
      <c r="G196" s="96" t="s">
        <v>81</v>
      </c>
      <c r="H196" s="97">
        <v>8</v>
      </c>
      <c r="I196" s="97"/>
      <c r="J196" s="97">
        <f t="shared" si="30"/>
        <v>0</v>
      </c>
      <c r="K196" s="98"/>
      <c r="L196" s="19"/>
      <c r="M196" s="99" t="s">
        <v>0</v>
      </c>
      <c r="N196" s="100" t="s">
        <v>27</v>
      </c>
      <c r="O196" s="101">
        <v>0.73353999999999997</v>
      </c>
      <c r="P196" s="101">
        <f t="shared" si="31"/>
        <v>5.8683199999999998</v>
      </c>
      <c r="Q196" s="101">
        <v>8.0999999999999996E-4</v>
      </c>
      <c r="R196" s="101">
        <f t="shared" si="32"/>
        <v>6.4799999999999996E-3</v>
      </c>
      <c r="S196" s="101">
        <v>0</v>
      </c>
      <c r="T196" s="102">
        <f t="shared" si="33"/>
        <v>0</v>
      </c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R196" s="103" t="s">
        <v>150</v>
      </c>
      <c r="AT196" s="103" t="s">
        <v>78</v>
      </c>
      <c r="AU196" s="103" t="s">
        <v>83</v>
      </c>
      <c r="AY196" s="10" t="s">
        <v>76</v>
      </c>
      <c r="BE196" s="104">
        <f t="shared" si="34"/>
        <v>0</v>
      </c>
      <c r="BF196" s="104">
        <f t="shared" si="35"/>
        <v>0</v>
      </c>
      <c r="BG196" s="104">
        <f t="shared" si="36"/>
        <v>0</v>
      </c>
      <c r="BH196" s="104">
        <f t="shared" si="37"/>
        <v>0</v>
      </c>
      <c r="BI196" s="104">
        <f t="shared" si="38"/>
        <v>0</v>
      </c>
      <c r="BJ196" s="10" t="s">
        <v>83</v>
      </c>
      <c r="BK196" s="105">
        <f t="shared" si="39"/>
        <v>0</v>
      </c>
      <c r="BL196" s="10" t="s">
        <v>150</v>
      </c>
      <c r="BM196" s="103" t="s">
        <v>320</v>
      </c>
    </row>
    <row r="197" spans="1:65" s="2" customFormat="1" ht="24.2" customHeight="1" x14ac:dyDescent="0.2">
      <c r="A197" s="18"/>
      <c r="B197" s="92"/>
      <c r="C197" s="93" t="s">
        <v>321</v>
      </c>
      <c r="D197" s="93" t="s">
        <v>78</v>
      </c>
      <c r="E197" s="94" t="s">
        <v>322</v>
      </c>
      <c r="F197" s="95" t="s">
        <v>323</v>
      </c>
      <c r="G197" s="96" t="s">
        <v>81</v>
      </c>
      <c r="H197" s="97">
        <v>16.5</v>
      </c>
      <c r="I197" s="97"/>
      <c r="J197" s="97">
        <f t="shared" si="30"/>
        <v>0</v>
      </c>
      <c r="K197" s="98"/>
      <c r="L197" s="19"/>
      <c r="M197" s="99" t="s">
        <v>0</v>
      </c>
      <c r="N197" s="100" t="s">
        <v>27</v>
      </c>
      <c r="O197" s="101">
        <v>0.29221999999999998</v>
      </c>
      <c r="P197" s="101">
        <f t="shared" si="31"/>
        <v>4.8216299999999999</v>
      </c>
      <c r="Q197" s="101">
        <v>1.5299999999999999E-3</v>
      </c>
      <c r="R197" s="101">
        <f t="shared" si="32"/>
        <v>2.5244999999999997E-2</v>
      </c>
      <c r="S197" s="101">
        <v>0</v>
      </c>
      <c r="T197" s="102">
        <f t="shared" si="33"/>
        <v>0</v>
      </c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R197" s="103" t="s">
        <v>150</v>
      </c>
      <c r="AT197" s="103" t="s">
        <v>78</v>
      </c>
      <c r="AU197" s="103" t="s">
        <v>83</v>
      </c>
      <c r="AY197" s="10" t="s">
        <v>76</v>
      </c>
      <c r="BE197" s="104">
        <f t="shared" si="34"/>
        <v>0</v>
      </c>
      <c r="BF197" s="104">
        <f t="shared" si="35"/>
        <v>0</v>
      </c>
      <c r="BG197" s="104">
        <f t="shared" si="36"/>
        <v>0</v>
      </c>
      <c r="BH197" s="104">
        <f t="shared" si="37"/>
        <v>0</v>
      </c>
      <c r="BI197" s="104">
        <f t="shared" si="38"/>
        <v>0</v>
      </c>
      <c r="BJ197" s="10" t="s">
        <v>83</v>
      </c>
      <c r="BK197" s="105">
        <f t="shared" si="39"/>
        <v>0</v>
      </c>
      <c r="BL197" s="10" t="s">
        <v>150</v>
      </c>
      <c r="BM197" s="103" t="s">
        <v>324</v>
      </c>
    </row>
    <row r="198" spans="1:65" s="2" customFormat="1" ht="14.45" customHeight="1" x14ac:dyDescent="0.2">
      <c r="A198" s="18"/>
      <c r="B198" s="92"/>
      <c r="C198" s="93" t="s">
        <v>325</v>
      </c>
      <c r="D198" s="93" t="s">
        <v>78</v>
      </c>
      <c r="E198" s="94" t="s">
        <v>326</v>
      </c>
      <c r="F198" s="95" t="s">
        <v>327</v>
      </c>
      <c r="G198" s="96" t="s">
        <v>81</v>
      </c>
      <c r="H198" s="97">
        <v>1</v>
      </c>
      <c r="I198" s="97"/>
      <c r="J198" s="97">
        <f t="shared" si="30"/>
        <v>0</v>
      </c>
      <c r="K198" s="98"/>
      <c r="L198" s="19"/>
      <c r="M198" s="99" t="s">
        <v>0</v>
      </c>
      <c r="N198" s="100" t="s">
        <v>27</v>
      </c>
      <c r="O198" s="101">
        <v>0.34244000000000002</v>
      </c>
      <c r="P198" s="101">
        <f t="shared" si="31"/>
        <v>0.34244000000000002</v>
      </c>
      <c r="Q198" s="101">
        <v>6.4000000000000005E-4</v>
      </c>
      <c r="R198" s="101">
        <f t="shared" si="32"/>
        <v>6.4000000000000005E-4</v>
      </c>
      <c r="S198" s="101">
        <v>0</v>
      </c>
      <c r="T198" s="102">
        <f t="shared" si="33"/>
        <v>0</v>
      </c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R198" s="103" t="s">
        <v>150</v>
      </c>
      <c r="AT198" s="103" t="s">
        <v>78</v>
      </c>
      <c r="AU198" s="103" t="s">
        <v>83</v>
      </c>
      <c r="AY198" s="10" t="s">
        <v>76</v>
      </c>
      <c r="BE198" s="104">
        <f t="shared" si="34"/>
        <v>0</v>
      </c>
      <c r="BF198" s="104">
        <f t="shared" si="35"/>
        <v>0</v>
      </c>
      <c r="BG198" s="104">
        <f t="shared" si="36"/>
        <v>0</v>
      </c>
      <c r="BH198" s="104">
        <f t="shared" si="37"/>
        <v>0</v>
      </c>
      <c r="BI198" s="104">
        <f t="shared" si="38"/>
        <v>0</v>
      </c>
      <c r="BJ198" s="10" t="s">
        <v>83</v>
      </c>
      <c r="BK198" s="105">
        <f t="shared" si="39"/>
        <v>0</v>
      </c>
      <c r="BL198" s="10" t="s">
        <v>150</v>
      </c>
      <c r="BM198" s="103" t="s">
        <v>328</v>
      </c>
    </row>
    <row r="199" spans="1:65" s="2" customFormat="1" ht="24.2" customHeight="1" x14ac:dyDescent="0.2">
      <c r="A199" s="18"/>
      <c r="B199" s="92"/>
      <c r="C199" s="93" t="s">
        <v>329</v>
      </c>
      <c r="D199" s="93" t="s">
        <v>78</v>
      </c>
      <c r="E199" s="94" t="s">
        <v>330</v>
      </c>
      <c r="F199" s="95" t="s">
        <v>331</v>
      </c>
      <c r="G199" s="96" t="s">
        <v>168</v>
      </c>
      <c r="H199" s="97">
        <v>4</v>
      </c>
      <c r="I199" s="97"/>
      <c r="J199" s="97">
        <f t="shared" si="30"/>
        <v>0</v>
      </c>
      <c r="K199" s="98"/>
      <c r="L199" s="19"/>
      <c r="M199" s="99" t="s">
        <v>0</v>
      </c>
      <c r="N199" s="100" t="s">
        <v>27</v>
      </c>
      <c r="O199" s="101">
        <v>0.16500000000000001</v>
      </c>
      <c r="P199" s="101">
        <f t="shared" si="31"/>
        <v>0.66</v>
      </c>
      <c r="Q199" s="101">
        <v>0</v>
      </c>
      <c r="R199" s="101">
        <f t="shared" si="32"/>
        <v>0</v>
      </c>
      <c r="S199" s="101">
        <v>0</v>
      </c>
      <c r="T199" s="102">
        <f t="shared" si="33"/>
        <v>0</v>
      </c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R199" s="103" t="s">
        <v>150</v>
      </c>
      <c r="AT199" s="103" t="s">
        <v>78</v>
      </c>
      <c r="AU199" s="103" t="s">
        <v>83</v>
      </c>
      <c r="AY199" s="10" t="s">
        <v>76</v>
      </c>
      <c r="BE199" s="104">
        <f t="shared" si="34"/>
        <v>0</v>
      </c>
      <c r="BF199" s="104">
        <f t="shared" si="35"/>
        <v>0</v>
      </c>
      <c r="BG199" s="104">
        <f t="shared" si="36"/>
        <v>0</v>
      </c>
      <c r="BH199" s="104">
        <f t="shared" si="37"/>
        <v>0</v>
      </c>
      <c r="BI199" s="104">
        <f t="shared" si="38"/>
        <v>0</v>
      </c>
      <c r="BJ199" s="10" t="s">
        <v>83</v>
      </c>
      <c r="BK199" s="105">
        <f t="shared" si="39"/>
        <v>0</v>
      </c>
      <c r="BL199" s="10" t="s">
        <v>150</v>
      </c>
      <c r="BM199" s="103" t="s">
        <v>332</v>
      </c>
    </row>
    <row r="200" spans="1:65" s="2" customFormat="1" ht="24.2" customHeight="1" x14ac:dyDescent="0.2">
      <c r="A200" s="18"/>
      <c r="B200" s="92"/>
      <c r="C200" s="93" t="s">
        <v>333</v>
      </c>
      <c r="D200" s="93" t="s">
        <v>78</v>
      </c>
      <c r="E200" s="94" t="s">
        <v>334</v>
      </c>
      <c r="F200" s="95" t="s">
        <v>335</v>
      </c>
      <c r="G200" s="96" t="s">
        <v>168</v>
      </c>
      <c r="H200" s="97">
        <v>2</v>
      </c>
      <c r="I200" s="97"/>
      <c r="J200" s="97">
        <f t="shared" si="30"/>
        <v>0</v>
      </c>
      <c r="K200" s="98"/>
      <c r="L200" s="19"/>
      <c r="M200" s="99" t="s">
        <v>0</v>
      </c>
      <c r="N200" s="100" t="s">
        <v>27</v>
      </c>
      <c r="O200" s="101">
        <v>0.19900000000000001</v>
      </c>
      <c r="P200" s="101">
        <f t="shared" si="31"/>
        <v>0.39800000000000002</v>
      </c>
      <c r="Q200" s="101">
        <v>0</v>
      </c>
      <c r="R200" s="101">
        <f t="shared" si="32"/>
        <v>0</v>
      </c>
      <c r="S200" s="101">
        <v>0</v>
      </c>
      <c r="T200" s="102">
        <f t="shared" si="33"/>
        <v>0</v>
      </c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R200" s="103" t="s">
        <v>150</v>
      </c>
      <c r="AT200" s="103" t="s">
        <v>78</v>
      </c>
      <c r="AU200" s="103" t="s">
        <v>83</v>
      </c>
      <c r="AY200" s="10" t="s">
        <v>76</v>
      </c>
      <c r="BE200" s="104">
        <f t="shared" si="34"/>
        <v>0</v>
      </c>
      <c r="BF200" s="104">
        <f t="shared" si="35"/>
        <v>0</v>
      </c>
      <c r="BG200" s="104">
        <f t="shared" si="36"/>
        <v>0</v>
      </c>
      <c r="BH200" s="104">
        <f t="shared" si="37"/>
        <v>0</v>
      </c>
      <c r="BI200" s="104">
        <f t="shared" si="38"/>
        <v>0</v>
      </c>
      <c r="BJ200" s="10" t="s">
        <v>83</v>
      </c>
      <c r="BK200" s="105">
        <f t="shared" si="39"/>
        <v>0</v>
      </c>
      <c r="BL200" s="10" t="s">
        <v>150</v>
      </c>
      <c r="BM200" s="103" t="s">
        <v>336</v>
      </c>
    </row>
    <row r="201" spans="1:65" s="2" customFormat="1" ht="24.2" customHeight="1" x14ac:dyDescent="0.2">
      <c r="A201" s="18"/>
      <c r="B201" s="92"/>
      <c r="C201" s="93" t="s">
        <v>337</v>
      </c>
      <c r="D201" s="93" t="s">
        <v>78</v>
      </c>
      <c r="E201" s="94" t="s">
        <v>338</v>
      </c>
      <c r="F201" s="95" t="s">
        <v>339</v>
      </c>
      <c r="G201" s="96" t="s">
        <v>168</v>
      </c>
      <c r="H201" s="97">
        <v>2</v>
      </c>
      <c r="I201" s="97"/>
      <c r="J201" s="97">
        <f t="shared" si="30"/>
        <v>0</v>
      </c>
      <c r="K201" s="98"/>
      <c r="L201" s="19"/>
      <c r="M201" s="99" t="s">
        <v>0</v>
      </c>
      <c r="N201" s="100" t="s">
        <v>27</v>
      </c>
      <c r="O201" s="101">
        <v>0.24399999999999999</v>
      </c>
      <c r="P201" s="101">
        <f t="shared" si="31"/>
        <v>0.48799999999999999</v>
      </c>
      <c r="Q201" s="101">
        <v>0</v>
      </c>
      <c r="R201" s="101">
        <f t="shared" si="32"/>
        <v>0</v>
      </c>
      <c r="S201" s="101">
        <v>0</v>
      </c>
      <c r="T201" s="102">
        <f t="shared" si="33"/>
        <v>0</v>
      </c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R201" s="103" t="s">
        <v>150</v>
      </c>
      <c r="AT201" s="103" t="s">
        <v>78</v>
      </c>
      <c r="AU201" s="103" t="s">
        <v>83</v>
      </c>
      <c r="AY201" s="10" t="s">
        <v>76</v>
      </c>
      <c r="BE201" s="104">
        <f t="shared" si="34"/>
        <v>0</v>
      </c>
      <c r="BF201" s="104">
        <f t="shared" si="35"/>
        <v>0</v>
      </c>
      <c r="BG201" s="104">
        <f t="shared" si="36"/>
        <v>0</v>
      </c>
      <c r="BH201" s="104">
        <f t="shared" si="37"/>
        <v>0</v>
      </c>
      <c r="BI201" s="104">
        <f t="shared" si="38"/>
        <v>0</v>
      </c>
      <c r="BJ201" s="10" t="s">
        <v>83</v>
      </c>
      <c r="BK201" s="105">
        <f t="shared" si="39"/>
        <v>0</v>
      </c>
      <c r="BL201" s="10" t="s">
        <v>150</v>
      </c>
      <c r="BM201" s="103" t="s">
        <v>340</v>
      </c>
    </row>
    <row r="202" spans="1:65" s="2" customFormat="1" ht="24.2" customHeight="1" x14ac:dyDescent="0.2">
      <c r="A202" s="18"/>
      <c r="B202" s="92"/>
      <c r="C202" s="93" t="s">
        <v>341</v>
      </c>
      <c r="D202" s="93" t="s">
        <v>78</v>
      </c>
      <c r="E202" s="94" t="s">
        <v>342</v>
      </c>
      <c r="F202" s="95" t="s">
        <v>343</v>
      </c>
      <c r="G202" s="96" t="s">
        <v>81</v>
      </c>
      <c r="H202" s="97">
        <v>36.5</v>
      </c>
      <c r="I202" s="97"/>
      <c r="J202" s="97">
        <f t="shared" si="30"/>
        <v>0</v>
      </c>
      <c r="K202" s="98"/>
      <c r="L202" s="19"/>
      <c r="M202" s="99" t="s">
        <v>0</v>
      </c>
      <c r="N202" s="100" t="s">
        <v>27</v>
      </c>
      <c r="O202" s="101">
        <v>4.4999999999999998E-2</v>
      </c>
      <c r="P202" s="101">
        <f t="shared" si="31"/>
        <v>1.6424999999999998</v>
      </c>
      <c r="Q202" s="101">
        <v>0</v>
      </c>
      <c r="R202" s="101">
        <f t="shared" si="32"/>
        <v>0</v>
      </c>
      <c r="S202" s="101">
        <v>0</v>
      </c>
      <c r="T202" s="102">
        <f t="shared" si="33"/>
        <v>0</v>
      </c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R202" s="103" t="s">
        <v>150</v>
      </c>
      <c r="AT202" s="103" t="s">
        <v>78</v>
      </c>
      <c r="AU202" s="103" t="s">
        <v>83</v>
      </c>
      <c r="AY202" s="10" t="s">
        <v>76</v>
      </c>
      <c r="BE202" s="104">
        <f t="shared" si="34"/>
        <v>0</v>
      </c>
      <c r="BF202" s="104">
        <f t="shared" si="35"/>
        <v>0</v>
      </c>
      <c r="BG202" s="104">
        <f t="shared" si="36"/>
        <v>0</v>
      </c>
      <c r="BH202" s="104">
        <f t="shared" si="37"/>
        <v>0</v>
      </c>
      <c r="BI202" s="104">
        <f t="shared" si="38"/>
        <v>0</v>
      </c>
      <c r="BJ202" s="10" t="s">
        <v>83</v>
      </c>
      <c r="BK202" s="105">
        <f t="shared" si="39"/>
        <v>0</v>
      </c>
      <c r="BL202" s="10" t="s">
        <v>150</v>
      </c>
      <c r="BM202" s="103" t="s">
        <v>344</v>
      </c>
    </row>
    <row r="203" spans="1:65" s="2" customFormat="1" ht="14.45" customHeight="1" x14ac:dyDescent="0.2">
      <c r="A203" s="18"/>
      <c r="B203" s="92"/>
      <c r="C203" s="93" t="s">
        <v>345</v>
      </c>
      <c r="D203" s="93" t="s">
        <v>78</v>
      </c>
      <c r="E203" s="94" t="s">
        <v>346</v>
      </c>
      <c r="F203" s="95" t="s">
        <v>347</v>
      </c>
      <c r="G203" s="96" t="s">
        <v>81</v>
      </c>
      <c r="H203" s="97">
        <v>12</v>
      </c>
      <c r="I203" s="97"/>
      <c r="J203" s="97">
        <f t="shared" si="30"/>
        <v>0</v>
      </c>
      <c r="K203" s="98"/>
      <c r="L203" s="19"/>
      <c r="M203" s="99" t="s">
        <v>0</v>
      </c>
      <c r="N203" s="100" t="s">
        <v>27</v>
      </c>
      <c r="O203" s="101">
        <v>0.44</v>
      </c>
      <c r="P203" s="101">
        <f t="shared" si="31"/>
        <v>5.28</v>
      </c>
      <c r="Q203" s="101">
        <v>0</v>
      </c>
      <c r="R203" s="101">
        <f t="shared" si="32"/>
        <v>0</v>
      </c>
      <c r="S203" s="101">
        <v>0</v>
      </c>
      <c r="T203" s="102">
        <f t="shared" si="33"/>
        <v>0</v>
      </c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R203" s="103" t="s">
        <v>150</v>
      </c>
      <c r="AT203" s="103" t="s">
        <v>78</v>
      </c>
      <c r="AU203" s="103" t="s">
        <v>83</v>
      </c>
      <c r="AY203" s="10" t="s">
        <v>76</v>
      </c>
      <c r="BE203" s="104">
        <f t="shared" si="34"/>
        <v>0</v>
      </c>
      <c r="BF203" s="104">
        <f t="shared" si="35"/>
        <v>0</v>
      </c>
      <c r="BG203" s="104">
        <f t="shared" si="36"/>
        <v>0</v>
      </c>
      <c r="BH203" s="104">
        <f t="shared" si="37"/>
        <v>0</v>
      </c>
      <c r="BI203" s="104">
        <f t="shared" si="38"/>
        <v>0</v>
      </c>
      <c r="BJ203" s="10" t="s">
        <v>83</v>
      </c>
      <c r="BK203" s="105">
        <f t="shared" si="39"/>
        <v>0</v>
      </c>
      <c r="BL203" s="10" t="s">
        <v>150</v>
      </c>
      <c r="BM203" s="103" t="s">
        <v>348</v>
      </c>
    </row>
    <row r="204" spans="1:65" s="2" customFormat="1" ht="24.2" customHeight="1" x14ac:dyDescent="0.2">
      <c r="A204" s="18"/>
      <c r="B204" s="92"/>
      <c r="C204" s="93" t="s">
        <v>349</v>
      </c>
      <c r="D204" s="93" t="s">
        <v>78</v>
      </c>
      <c r="E204" s="94" t="s">
        <v>350</v>
      </c>
      <c r="F204" s="95" t="s">
        <v>351</v>
      </c>
      <c r="G204" s="96" t="s">
        <v>248</v>
      </c>
      <c r="H204" s="97">
        <v>1</v>
      </c>
      <c r="I204" s="97"/>
      <c r="J204" s="97">
        <f t="shared" si="30"/>
        <v>0</v>
      </c>
      <c r="K204" s="98"/>
      <c r="L204" s="19"/>
      <c r="M204" s="99" t="s">
        <v>0</v>
      </c>
      <c r="N204" s="100" t="s">
        <v>27</v>
      </c>
      <c r="O204" s="101">
        <v>0.44</v>
      </c>
      <c r="P204" s="101">
        <f t="shared" si="31"/>
        <v>0.44</v>
      </c>
      <c r="Q204" s="101">
        <v>0</v>
      </c>
      <c r="R204" s="101">
        <f t="shared" si="32"/>
        <v>0</v>
      </c>
      <c r="S204" s="101">
        <v>0</v>
      </c>
      <c r="T204" s="102">
        <f t="shared" si="33"/>
        <v>0</v>
      </c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R204" s="103" t="s">
        <v>150</v>
      </c>
      <c r="AT204" s="103" t="s">
        <v>78</v>
      </c>
      <c r="AU204" s="103" t="s">
        <v>83</v>
      </c>
      <c r="AY204" s="10" t="s">
        <v>76</v>
      </c>
      <c r="BE204" s="104">
        <f t="shared" si="34"/>
        <v>0</v>
      </c>
      <c r="BF204" s="104">
        <f t="shared" si="35"/>
        <v>0</v>
      </c>
      <c r="BG204" s="104">
        <f t="shared" si="36"/>
        <v>0</v>
      </c>
      <c r="BH204" s="104">
        <f t="shared" si="37"/>
        <v>0</v>
      </c>
      <c r="BI204" s="104">
        <f t="shared" si="38"/>
        <v>0</v>
      </c>
      <c r="BJ204" s="10" t="s">
        <v>83</v>
      </c>
      <c r="BK204" s="105">
        <f t="shared" si="39"/>
        <v>0</v>
      </c>
      <c r="BL204" s="10" t="s">
        <v>150</v>
      </c>
      <c r="BM204" s="103" t="s">
        <v>352</v>
      </c>
    </row>
    <row r="205" spans="1:65" s="2" customFormat="1" ht="14.45" customHeight="1" x14ac:dyDescent="0.2">
      <c r="A205" s="18"/>
      <c r="B205" s="92"/>
      <c r="C205" s="93" t="s">
        <v>353</v>
      </c>
      <c r="D205" s="93" t="s">
        <v>78</v>
      </c>
      <c r="E205" s="94" t="s">
        <v>354</v>
      </c>
      <c r="F205" s="95" t="s">
        <v>355</v>
      </c>
      <c r="G205" s="96" t="s">
        <v>356</v>
      </c>
      <c r="H205" s="97">
        <v>177</v>
      </c>
      <c r="I205" s="97"/>
      <c r="J205" s="97">
        <f t="shared" si="30"/>
        <v>0</v>
      </c>
      <c r="K205" s="98"/>
      <c r="L205" s="19"/>
      <c r="M205" s="99" t="s">
        <v>0</v>
      </c>
      <c r="N205" s="100" t="s">
        <v>27</v>
      </c>
      <c r="O205" s="101">
        <v>0.44</v>
      </c>
      <c r="P205" s="101">
        <f t="shared" si="31"/>
        <v>77.88</v>
      </c>
      <c r="Q205" s="101">
        <v>0</v>
      </c>
      <c r="R205" s="101">
        <f t="shared" si="32"/>
        <v>0</v>
      </c>
      <c r="S205" s="101">
        <v>0</v>
      </c>
      <c r="T205" s="102">
        <f t="shared" si="33"/>
        <v>0</v>
      </c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R205" s="103" t="s">
        <v>150</v>
      </c>
      <c r="AT205" s="103" t="s">
        <v>78</v>
      </c>
      <c r="AU205" s="103" t="s">
        <v>83</v>
      </c>
      <c r="AY205" s="10" t="s">
        <v>76</v>
      </c>
      <c r="BE205" s="104">
        <f t="shared" si="34"/>
        <v>0</v>
      </c>
      <c r="BF205" s="104">
        <f t="shared" si="35"/>
        <v>0</v>
      </c>
      <c r="BG205" s="104">
        <f t="shared" si="36"/>
        <v>0</v>
      </c>
      <c r="BH205" s="104">
        <f t="shared" si="37"/>
        <v>0</v>
      </c>
      <c r="BI205" s="104">
        <f t="shared" si="38"/>
        <v>0</v>
      </c>
      <c r="BJ205" s="10" t="s">
        <v>83</v>
      </c>
      <c r="BK205" s="105">
        <f t="shared" si="39"/>
        <v>0</v>
      </c>
      <c r="BL205" s="10" t="s">
        <v>150</v>
      </c>
      <c r="BM205" s="103" t="s">
        <v>357</v>
      </c>
    </row>
    <row r="206" spans="1:65" s="7" customFormat="1" ht="22.9" customHeight="1" x14ac:dyDescent="0.2">
      <c r="B206" s="80"/>
      <c r="D206" s="81" t="s">
        <v>43</v>
      </c>
      <c r="E206" s="90" t="s">
        <v>358</v>
      </c>
      <c r="F206" s="90" t="s">
        <v>359</v>
      </c>
      <c r="J206" s="91">
        <f>BK206</f>
        <v>0</v>
      </c>
      <c r="L206" s="80"/>
      <c r="M206" s="84"/>
      <c r="N206" s="85"/>
      <c r="O206" s="85"/>
      <c r="P206" s="86">
        <f>SUM(P207:P208)</f>
        <v>3.7992600000000003</v>
      </c>
      <c r="Q206" s="85"/>
      <c r="R206" s="86">
        <f>SUM(R207:R208)</f>
        <v>9.8999999999999999E-4</v>
      </c>
      <c r="S206" s="85"/>
      <c r="T206" s="87">
        <f>SUM(T207:T208)</f>
        <v>0</v>
      </c>
      <c r="AR206" s="81" t="s">
        <v>83</v>
      </c>
      <c r="AT206" s="88" t="s">
        <v>43</v>
      </c>
      <c r="AU206" s="88" t="s">
        <v>45</v>
      </c>
      <c r="AY206" s="81" t="s">
        <v>76</v>
      </c>
      <c r="BK206" s="89">
        <f>SUM(BK207:BK208)</f>
        <v>0</v>
      </c>
    </row>
    <row r="207" spans="1:65" s="2" customFormat="1" ht="24.2" customHeight="1" x14ac:dyDescent="0.2">
      <c r="A207" s="18"/>
      <c r="B207" s="92"/>
      <c r="C207" s="93" t="s">
        <v>360</v>
      </c>
      <c r="D207" s="93" t="s">
        <v>78</v>
      </c>
      <c r="E207" s="94" t="s">
        <v>361</v>
      </c>
      <c r="F207" s="95" t="s">
        <v>362</v>
      </c>
      <c r="G207" s="96" t="s">
        <v>363</v>
      </c>
      <c r="H207" s="97">
        <v>9</v>
      </c>
      <c r="I207" s="97"/>
      <c r="J207" s="97">
        <f>ROUND(I207*H207,3)</f>
        <v>0</v>
      </c>
      <c r="K207" s="98"/>
      <c r="L207" s="19"/>
      <c r="M207" s="99" t="s">
        <v>0</v>
      </c>
      <c r="N207" s="100" t="s">
        <v>27</v>
      </c>
      <c r="O207" s="101">
        <v>0.42214000000000002</v>
      </c>
      <c r="P207" s="101">
        <f>O207*H207</f>
        <v>3.7992600000000003</v>
      </c>
      <c r="Q207" s="101">
        <v>8.0000000000000007E-5</v>
      </c>
      <c r="R207" s="101">
        <f>Q207*H207</f>
        <v>7.2000000000000005E-4</v>
      </c>
      <c r="S207" s="101">
        <v>0</v>
      </c>
      <c r="T207" s="102">
        <f>S207*H207</f>
        <v>0</v>
      </c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R207" s="103" t="s">
        <v>150</v>
      </c>
      <c r="AT207" s="103" t="s">
        <v>78</v>
      </c>
      <c r="AU207" s="103" t="s">
        <v>83</v>
      </c>
      <c r="AY207" s="10" t="s">
        <v>76</v>
      </c>
      <c r="BE207" s="104">
        <f>IF(N207="základná",J207,0)</f>
        <v>0</v>
      </c>
      <c r="BF207" s="104">
        <f>IF(N207="znížená",J207,0)</f>
        <v>0</v>
      </c>
      <c r="BG207" s="104">
        <f>IF(N207="zákl. prenesená",J207,0)</f>
        <v>0</v>
      </c>
      <c r="BH207" s="104">
        <f>IF(N207="zníž. prenesená",J207,0)</f>
        <v>0</v>
      </c>
      <c r="BI207" s="104">
        <f>IF(N207="nulová",J207,0)</f>
        <v>0</v>
      </c>
      <c r="BJ207" s="10" t="s">
        <v>83</v>
      </c>
      <c r="BK207" s="105">
        <f>ROUND(I207*H207,3)</f>
        <v>0</v>
      </c>
      <c r="BL207" s="10" t="s">
        <v>150</v>
      </c>
      <c r="BM207" s="103" t="s">
        <v>364</v>
      </c>
    </row>
    <row r="208" spans="1:65" s="2" customFormat="1" ht="14.45" customHeight="1" x14ac:dyDescent="0.2">
      <c r="A208" s="18"/>
      <c r="B208" s="92"/>
      <c r="C208" s="121" t="s">
        <v>365</v>
      </c>
      <c r="D208" s="121" t="s">
        <v>143</v>
      </c>
      <c r="E208" s="122" t="s">
        <v>366</v>
      </c>
      <c r="F208" s="123" t="s">
        <v>367</v>
      </c>
      <c r="G208" s="124" t="s">
        <v>168</v>
      </c>
      <c r="H208" s="125">
        <v>9</v>
      </c>
      <c r="I208" s="125"/>
      <c r="J208" s="125">
        <f>ROUND(I208*H208,3)</f>
        <v>0</v>
      </c>
      <c r="K208" s="126"/>
      <c r="L208" s="127"/>
      <c r="M208" s="130" t="s">
        <v>0</v>
      </c>
      <c r="N208" s="131" t="s">
        <v>27</v>
      </c>
      <c r="O208" s="132">
        <v>0</v>
      </c>
      <c r="P208" s="132">
        <f>O208*H208</f>
        <v>0</v>
      </c>
      <c r="Q208" s="132">
        <v>3.0000000000000001E-5</v>
      </c>
      <c r="R208" s="132">
        <f>Q208*H208</f>
        <v>2.7E-4</v>
      </c>
      <c r="S208" s="132">
        <v>0</v>
      </c>
      <c r="T208" s="133">
        <f>S208*H208</f>
        <v>0</v>
      </c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R208" s="103" t="s">
        <v>217</v>
      </c>
      <c r="AT208" s="103" t="s">
        <v>143</v>
      </c>
      <c r="AU208" s="103" t="s">
        <v>83</v>
      </c>
      <c r="AY208" s="10" t="s">
        <v>76</v>
      </c>
      <c r="BE208" s="104">
        <f>IF(N208="základná",J208,0)</f>
        <v>0</v>
      </c>
      <c r="BF208" s="104">
        <f>IF(N208="znížená",J208,0)</f>
        <v>0</v>
      </c>
      <c r="BG208" s="104">
        <f>IF(N208="zákl. prenesená",J208,0)</f>
        <v>0</v>
      </c>
      <c r="BH208" s="104">
        <f>IF(N208="zníž. prenesená",J208,0)</f>
        <v>0</v>
      </c>
      <c r="BI208" s="104">
        <f>IF(N208="nulová",J208,0)</f>
        <v>0</v>
      </c>
      <c r="BJ208" s="10" t="s">
        <v>83</v>
      </c>
      <c r="BK208" s="105">
        <f>ROUND(I208*H208,3)</f>
        <v>0</v>
      </c>
      <c r="BL208" s="10" t="s">
        <v>150</v>
      </c>
      <c r="BM208" s="103" t="s">
        <v>368</v>
      </c>
    </row>
    <row r="209" spans="1:31" s="2" customFormat="1" ht="6.95" customHeight="1" x14ac:dyDescent="0.2">
      <c r="A209" s="18"/>
      <c r="B209" s="27"/>
      <c r="C209" s="28"/>
      <c r="D209" s="28"/>
      <c r="E209" s="28"/>
      <c r="F209" s="28"/>
      <c r="G209" s="28"/>
      <c r="H209" s="28"/>
      <c r="I209" s="28"/>
      <c r="J209" s="28"/>
      <c r="K209" s="28"/>
      <c r="L209" s="19"/>
      <c r="M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</row>
  </sheetData>
  <autoFilter ref="C121:K208"/>
  <mergeCells count="5">
    <mergeCell ref="E7:H7"/>
    <mergeCell ref="E25:H25"/>
    <mergeCell ref="E85:H85"/>
    <mergeCell ref="E114:H114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20-085 - Oprava kanalizác...</vt:lpstr>
      <vt:lpstr>'20-085 - Oprava kanalizác...'!Názvy_tlače</vt:lpstr>
      <vt:lpstr>'20-085 - Oprava kanalizác...'!Oblasť_tlače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MSI\Frantisek</dc:creator>
  <cp:lastModifiedBy>Tono</cp:lastModifiedBy>
  <dcterms:created xsi:type="dcterms:W3CDTF">2020-08-20T12:22:52Z</dcterms:created>
  <dcterms:modified xsi:type="dcterms:W3CDTF">2020-09-09T04:36:46Z</dcterms:modified>
</cp:coreProperties>
</file>